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3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1.26.26\Research\Yearly\Company Guide\Guide 2023\Financial Sector\Insurance\"/>
    </mc:Choice>
  </mc:AlternateContent>
  <xr:revisionPtr revIDLastSave="0" documentId="13_ncr:1_{38BCA84E-A5FC-49C3-AB3E-935ACB58CF46}" xr6:coauthVersionLast="36" xr6:coauthVersionMax="36" xr10:uidLastSave="{00000000-0000-0000-0000-000000000000}"/>
  <bookViews>
    <workbookView xWindow="360" yWindow="270" windowWidth="14940" windowHeight="9150" activeTab="1" xr2:uid="{00000000-000D-0000-FFFF-FFFF00000000}"/>
  </bookViews>
  <sheets>
    <sheet name="Annual Financial Data" sheetId="1" r:id="rId1"/>
    <sheet name="Financial Ratios" sheetId="2" r:id="rId2"/>
  </sheets>
  <calcPr calcId="191029"/>
</workbook>
</file>

<file path=xl/calcChain.xml><?xml version="1.0" encoding="utf-8"?>
<calcChain xmlns="http://schemas.openxmlformats.org/spreadsheetml/2006/main">
  <c r="E20" i="2" l="1"/>
  <c r="M17" i="2" l="1"/>
  <c r="M18" i="2"/>
  <c r="M19" i="2"/>
  <c r="M21" i="2"/>
  <c r="M23" i="2"/>
  <c r="M24" i="2"/>
  <c r="M25" i="2"/>
  <c r="M26" i="2"/>
  <c r="M27" i="2"/>
  <c r="M29" i="2"/>
  <c r="M30" i="2"/>
  <c r="M32" i="2"/>
  <c r="M33" i="2"/>
  <c r="R17" i="2"/>
  <c r="R18" i="2"/>
  <c r="R19" i="2"/>
  <c r="R20" i="2"/>
  <c r="R21" i="2"/>
  <c r="R23" i="2"/>
  <c r="R24" i="2"/>
  <c r="R25" i="2"/>
  <c r="R26" i="2"/>
  <c r="R27" i="2"/>
  <c r="R29" i="2"/>
  <c r="R30" i="2"/>
  <c r="R32" i="2"/>
  <c r="R33" i="2"/>
  <c r="L129" i="1"/>
  <c r="L82" i="1"/>
  <c r="L89" i="1" s="1"/>
  <c r="L114" i="1"/>
  <c r="L113" i="1"/>
  <c r="L116" i="1" l="1"/>
  <c r="L118" i="1" s="1"/>
  <c r="L103" i="1"/>
  <c r="L96" i="1"/>
  <c r="L78" i="1"/>
  <c r="L66" i="1"/>
  <c r="L52" i="1"/>
  <c r="L69" i="1" s="1"/>
  <c r="L40" i="1"/>
  <c r="L34" i="1"/>
  <c r="L22" i="1"/>
  <c r="D17" i="2" l="1"/>
  <c r="E17" i="2"/>
  <c r="F17" i="2"/>
  <c r="H17" i="2"/>
  <c r="I17" i="2"/>
  <c r="J17" i="2"/>
  <c r="K17" i="2"/>
  <c r="L17" i="2"/>
  <c r="N17" i="2"/>
  <c r="O17" i="2"/>
  <c r="P17" i="2"/>
  <c r="Q17" i="2"/>
  <c r="S17" i="2"/>
  <c r="D18" i="2"/>
  <c r="E18" i="2"/>
  <c r="F18" i="2"/>
  <c r="G18" i="2"/>
  <c r="H18" i="2"/>
  <c r="I18" i="2"/>
  <c r="J18" i="2"/>
  <c r="K18" i="2"/>
  <c r="L18" i="2"/>
  <c r="N18" i="2"/>
  <c r="O18" i="2"/>
  <c r="P18" i="2"/>
  <c r="Q18" i="2"/>
  <c r="S18" i="2"/>
  <c r="D19" i="2"/>
  <c r="E19" i="2"/>
  <c r="F19" i="2"/>
  <c r="G19" i="2"/>
  <c r="H19" i="2"/>
  <c r="I19" i="2"/>
  <c r="J19" i="2"/>
  <c r="K19" i="2"/>
  <c r="L19" i="2"/>
  <c r="N19" i="2"/>
  <c r="O19" i="2"/>
  <c r="P19" i="2"/>
  <c r="Q19" i="2"/>
  <c r="S19" i="2"/>
  <c r="D20" i="2"/>
  <c r="F20" i="2"/>
  <c r="G20" i="2"/>
  <c r="H20" i="2"/>
  <c r="I20" i="2"/>
  <c r="J20" i="2"/>
  <c r="K20" i="2"/>
  <c r="L20" i="2"/>
  <c r="N20" i="2"/>
  <c r="O20" i="2"/>
  <c r="P20" i="2"/>
  <c r="Q20" i="2"/>
  <c r="S20" i="2"/>
  <c r="D21" i="2"/>
  <c r="E21" i="2"/>
  <c r="F21" i="2"/>
  <c r="G21" i="2"/>
  <c r="H21" i="2"/>
  <c r="I21" i="2"/>
  <c r="J21" i="2"/>
  <c r="K21" i="2"/>
  <c r="L21" i="2"/>
  <c r="N21" i="2"/>
  <c r="O21" i="2"/>
  <c r="P21" i="2"/>
  <c r="Q21" i="2"/>
  <c r="S21" i="2"/>
  <c r="D23" i="2"/>
  <c r="E23" i="2"/>
  <c r="F23" i="2"/>
  <c r="G23" i="2"/>
  <c r="H23" i="2"/>
  <c r="I23" i="2"/>
  <c r="J23" i="2"/>
  <c r="K23" i="2"/>
  <c r="L23" i="2"/>
  <c r="N23" i="2"/>
  <c r="O23" i="2"/>
  <c r="P23" i="2"/>
  <c r="Q23" i="2"/>
  <c r="S23" i="2"/>
  <c r="D24" i="2"/>
  <c r="E24" i="2"/>
  <c r="F24" i="2"/>
  <c r="G24" i="2"/>
  <c r="H24" i="2"/>
  <c r="I24" i="2"/>
  <c r="J24" i="2"/>
  <c r="K24" i="2"/>
  <c r="L24" i="2"/>
  <c r="N24" i="2"/>
  <c r="O24" i="2"/>
  <c r="P24" i="2"/>
  <c r="Q24" i="2"/>
  <c r="S24" i="2"/>
  <c r="C32" i="2"/>
  <c r="D32" i="2"/>
  <c r="E32" i="2"/>
  <c r="F32" i="2"/>
  <c r="G32" i="2"/>
  <c r="H32" i="2"/>
  <c r="I32" i="2"/>
  <c r="J32" i="2"/>
  <c r="K32" i="2"/>
  <c r="L32" i="2"/>
  <c r="N32" i="2"/>
  <c r="O32" i="2"/>
  <c r="P32" i="2"/>
  <c r="Q32" i="2"/>
  <c r="S32" i="2"/>
  <c r="C33" i="2"/>
  <c r="D33" i="2"/>
  <c r="E33" i="2"/>
  <c r="F33" i="2"/>
  <c r="G33" i="2"/>
  <c r="H33" i="2"/>
  <c r="I33" i="2"/>
  <c r="J33" i="2"/>
  <c r="K33" i="2"/>
  <c r="L33" i="2"/>
  <c r="N33" i="2"/>
  <c r="O33" i="2"/>
  <c r="P33" i="2"/>
  <c r="Q33" i="2"/>
  <c r="S33" i="2"/>
  <c r="C29" i="2"/>
  <c r="C30" i="2" s="1"/>
  <c r="D29" i="2"/>
  <c r="D30" i="2" s="1"/>
  <c r="E29" i="2"/>
  <c r="E30" i="2" s="1"/>
  <c r="F29" i="2"/>
  <c r="F30" i="2" s="1"/>
  <c r="G29" i="2"/>
  <c r="G30" i="2" s="1"/>
  <c r="H29" i="2"/>
  <c r="H30" i="2" s="1"/>
  <c r="I29" i="2"/>
  <c r="I30" i="2" s="1"/>
  <c r="J29" i="2"/>
  <c r="J30" i="2" s="1"/>
  <c r="K29" i="2"/>
  <c r="K30" i="2" s="1"/>
  <c r="L29" i="2"/>
  <c r="L30" i="2" s="1"/>
  <c r="N29" i="2"/>
  <c r="N30" i="2" s="1"/>
  <c r="O29" i="2"/>
  <c r="O30" i="2" s="1"/>
  <c r="P29" i="2"/>
  <c r="P30" i="2" s="1"/>
  <c r="Q29" i="2"/>
  <c r="Q30" i="2" s="1"/>
  <c r="S29" i="2"/>
  <c r="S30" i="2" s="1"/>
  <c r="C25" i="2"/>
  <c r="D25" i="2"/>
  <c r="E25" i="2"/>
  <c r="F25" i="2"/>
  <c r="G25" i="2"/>
  <c r="H25" i="2"/>
  <c r="I25" i="2"/>
  <c r="J25" i="2"/>
  <c r="K25" i="2"/>
  <c r="L25" i="2"/>
  <c r="N25" i="2"/>
  <c r="O25" i="2"/>
  <c r="P25" i="2"/>
  <c r="Q25" i="2"/>
  <c r="S25" i="2"/>
  <c r="C26" i="2"/>
  <c r="D26" i="2"/>
  <c r="E26" i="2"/>
  <c r="F26" i="2"/>
  <c r="G26" i="2"/>
  <c r="H26" i="2"/>
  <c r="I26" i="2"/>
  <c r="J26" i="2"/>
  <c r="K26" i="2"/>
  <c r="L26" i="2"/>
  <c r="N26" i="2"/>
  <c r="O26" i="2"/>
  <c r="P26" i="2"/>
  <c r="Q26" i="2"/>
  <c r="S26" i="2"/>
  <c r="C27" i="2"/>
  <c r="D27" i="2"/>
  <c r="E27" i="2"/>
  <c r="F27" i="2"/>
  <c r="G27" i="2"/>
  <c r="H27" i="2"/>
  <c r="I27" i="2"/>
  <c r="J27" i="2"/>
  <c r="K27" i="2"/>
  <c r="L27" i="2"/>
  <c r="N27" i="2"/>
  <c r="O27" i="2"/>
  <c r="P27" i="2"/>
  <c r="Q27" i="2"/>
  <c r="S27" i="2"/>
  <c r="C24" i="2"/>
  <c r="C23" i="2"/>
  <c r="C21" i="2"/>
  <c r="C20" i="2"/>
  <c r="C19" i="2"/>
  <c r="C18" i="2" l="1"/>
  <c r="C17" i="2" l="1"/>
</calcChain>
</file>

<file path=xl/sharedStrings.xml><?xml version="1.0" encoding="utf-8"?>
<sst xmlns="http://schemas.openxmlformats.org/spreadsheetml/2006/main" count="480" uniqueCount="317">
  <si>
    <t/>
  </si>
  <si>
    <t>AL MANARA ISLAMIC INSURANCE COMPANY PLC.CO.</t>
  </si>
  <si>
    <t>AL-NISR AL-ARABI INSURANCE</t>
  </si>
  <si>
    <t>ARAB JORDANIAN INSURANCE GROUP</t>
  </si>
  <si>
    <t>ARAB UNION INTERNATIONAL INSURANCE</t>
  </si>
  <si>
    <t>ARABIA INSURANCE COMPANY - JORDAN</t>
  </si>
  <si>
    <t>DELTA INSURANCE</t>
  </si>
  <si>
    <t>EURO ARAB INSURANCE GROUP</t>
  </si>
  <si>
    <t>JERUSALEM INSURANCE</t>
  </si>
  <si>
    <t>JORDAN FRENCH INSURANCE</t>
  </si>
  <si>
    <t>JORDAN INSURANCE</t>
  </si>
  <si>
    <t>JORDAN INTERNATIONAL INSURANCE</t>
  </si>
  <si>
    <t>MIDDLE EAST INSURANCE</t>
  </si>
  <si>
    <t>NATIONAL INSURANCE</t>
  </si>
  <si>
    <t>PHILADELPHIA INSURANCE</t>
  </si>
  <si>
    <t>THE ARAB ASSURERS INSURANCE COMPANY</t>
  </si>
  <si>
    <t>THE MEDITERRANEAN &amp; GULF INSURANCE COMPANY-JORDAN P.L.C</t>
  </si>
  <si>
    <t>THE UNITED INSURANCE</t>
  </si>
  <si>
    <t>الاتحاد العربي الدولي للتأمين</t>
  </si>
  <si>
    <t>الاردن الدولية للتأمين</t>
  </si>
  <si>
    <t>الاردنية الفرنسية للتأمين</t>
  </si>
  <si>
    <t>التأمين الاردنية</t>
  </si>
  <si>
    <t>التأمين العربية - الأردن</t>
  </si>
  <si>
    <t>التأمين الوطنية</t>
  </si>
  <si>
    <t>الشرق الأوسط للتأمين</t>
  </si>
  <si>
    <t>الضامنون العرب للتأمين</t>
  </si>
  <si>
    <t>القدس للتأمين</t>
  </si>
  <si>
    <t>المتحدة للتأمين</t>
  </si>
  <si>
    <t>المتوسط والخليج للتأمين-الأردن</t>
  </si>
  <si>
    <t>المجموعة العربية الأوروبية للتأمين</t>
  </si>
  <si>
    <t>المجموعة العربية الاردنية للتأمين</t>
  </si>
  <si>
    <t>المنارة الإسلامية للتأمين</t>
  </si>
  <si>
    <t>النسر العربي للتأمين</t>
  </si>
  <si>
    <t>دلتا للتأمين</t>
  </si>
  <si>
    <t>فيلادلفيا للتأمين</t>
  </si>
  <si>
    <t>مجموعة الخليج للتأمين/ الأردن</t>
  </si>
  <si>
    <t xml:space="preserve"> Deposits at banks</t>
  </si>
  <si>
    <t xml:space="preserve"> Financial assets at fair value through profit or loss</t>
  </si>
  <si>
    <t xml:space="preserve"> Financial assets at fair value through other comprehensive income</t>
  </si>
  <si>
    <t xml:space="preserve"> Financial assets carried at amortized cost</t>
  </si>
  <si>
    <t xml:space="preserve"> Financial derivatives - positive fair value</t>
  </si>
  <si>
    <t xml:space="preserve"> Investments in subsidiaries, associates, and joint ventures</t>
  </si>
  <si>
    <t xml:space="preserve"> Loans for life insurance policies holders and others</t>
  </si>
  <si>
    <t xml:space="preserve"> Investment property</t>
  </si>
  <si>
    <t xml:space="preserve"> Total investments</t>
  </si>
  <si>
    <t xml:space="preserve"> Cash on hand and at banks</t>
  </si>
  <si>
    <t xml:space="preserve"> Notes receivable and checks under collection</t>
  </si>
  <si>
    <t xml:space="preserve"> Accounts receivables - net</t>
  </si>
  <si>
    <t xml:space="preserve"> Related parties receivable</t>
  </si>
  <si>
    <t xml:space="preserve"> Reinsurers receivables net</t>
  </si>
  <si>
    <t xml:space="preserve"> Property and equipment - net</t>
  </si>
  <si>
    <t xml:space="preserve"> Intangible assets - net</t>
  </si>
  <si>
    <t xml:space="preserve"> Project under constructions</t>
  </si>
  <si>
    <t xml:space="preserve"> Deferred tax assets    </t>
  </si>
  <si>
    <t xml:space="preserve"> Assets held for sale</t>
  </si>
  <si>
    <t xml:space="preserve"> Other assets</t>
  </si>
  <si>
    <t xml:space="preserve"> Total assets</t>
  </si>
  <si>
    <t xml:space="preserve"> Unearned premium reserve</t>
  </si>
  <si>
    <t xml:space="preserve"> Outstanding claims reserve</t>
  </si>
  <si>
    <t xml:space="preserve"> Mathematical reserve</t>
  </si>
  <si>
    <t xml:space="preserve"> Premiums deficiency reserve</t>
  </si>
  <si>
    <t xml:space="preserve"> Other technical reserves</t>
  </si>
  <si>
    <t xml:space="preserve"> Total insurance contract liabilities</t>
  </si>
  <si>
    <t xml:space="preserve"> Due to Banks</t>
  </si>
  <si>
    <t xml:space="preserve"> Accounts payable</t>
  </si>
  <si>
    <t xml:space="preserve"> Payables to related parties</t>
  </si>
  <si>
    <t xml:space="preserve"> Reinsurance payable</t>
  </si>
  <si>
    <t xml:space="preserve"> Accrued expenses</t>
  </si>
  <si>
    <t xml:space="preserve"> Borrowings</t>
  </si>
  <si>
    <t xml:space="preserve"> Financial derivatives - negative fair value</t>
  </si>
  <si>
    <t xml:space="preserve"> Other provisions</t>
  </si>
  <si>
    <t xml:space="preserve"> Income tax provision</t>
  </si>
  <si>
    <t xml:space="preserve"> Deferred tax liabilities</t>
  </si>
  <si>
    <t xml:space="preserve"> Other liabilities</t>
  </si>
  <si>
    <t xml:space="preserve"> Total liabilities</t>
  </si>
  <si>
    <t xml:space="preserve"> Paid-up capital</t>
  </si>
  <si>
    <t xml:space="preserve"> Share premium</t>
  </si>
  <si>
    <t xml:space="preserve"> Share discount</t>
  </si>
  <si>
    <t xml:space="preserve"> Treasury shares</t>
  </si>
  <si>
    <t xml:space="preserve"> Statutory reserve</t>
  </si>
  <si>
    <t xml:space="preserve"> Voluntary reserve</t>
  </si>
  <si>
    <t xml:space="preserve"> General reserve</t>
  </si>
  <si>
    <t xml:space="preserve"> Special reserve</t>
  </si>
  <si>
    <t xml:space="preserve"> Foreign currency translation reserve</t>
  </si>
  <si>
    <t xml:space="preserve"> Cumulative changes in fair value - net</t>
  </si>
  <si>
    <t xml:space="preserve"> Other reserves</t>
  </si>
  <si>
    <t xml:space="preserve"> Retained earnings (accumulated losses)</t>
  </si>
  <si>
    <t xml:space="preserve"> Other equity interest</t>
  </si>
  <si>
    <t xml:space="preserve"> Total equity attributable to owners of parent</t>
  </si>
  <si>
    <t xml:space="preserve"> Non-controlling interests</t>
  </si>
  <si>
    <t xml:space="preserve"> Total equity</t>
  </si>
  <si>
    <t xml:space="preserve"> Total equity and liabilities</t>
  </si>
  <si>
    <t xml:space="preserve"> Total written premiums</t>
  </si>
  <si>
    <t xml:space="preserve"> Total written premiums - Life insurance</t>
  </si>
  <si>
    <t xml:space="preserve"> Total written premiums - General insurance</t>
  </si>
  <si>
    <t xml:space="preserve"> Reinsurers share</t>
  </si>
  <si>
    <t xml:space="preserve"> Reinsurers' share - Life insurance</t>
  </si>
  <si>
    <t xml:space="preserve"> Reinsurers' share - General insurance</t>
  </si>
  <si>
    <t xml:space="preserve"> Net written premiums</t>
  </si>
  <si>
    <t xml:space="preserve"> Net change in unearned premiums reserve</t>
  </si>
  <si>
    <t xml:space="preserve"> Net change in mathematical reserve</t>
  </si>
  <si>
    <t xml:space="preserve"> Net change in premiums deficiency reserve</t>
  </si>
  <si>
    <t xml:space="preserve"> Net earned of written premiums</t>
  </si>
  <si>
    <t xml:space="preserve"> Commission received</t>
  </si>
  <si>
    <t xml:space="preserve"> Insurance policies issuance fees</t>
  </si>
  <si>
    <t xml:space="preserve"> Interest revenue</t>
  </si>
  <si>
    <t xml:space="preserve"> Investment properties and financial assets revenues</t>
  </si>
  <si>
    <t xml:space="preserve"> Other under writing income</t>
  </si>
  <si>
    <t xml:space="preserve"> Other income</t>
  </si>
  <si>
    <t xml:space="preserve"> Total revenue</t>
  </si>
  <si>
    <t xml:space="preserve"> Claims paid</t>
  </si>
  <si>
    <t xml:space="preserve"> Claims paid - Life insurance</t>
  </si>
  <si>
    <t xml:space="preserve"> Claims paid - General insurance</t>
  </si>
  <si>
    <t xml:space="preserve"> Maturity and surrender of polices</t>
  </si>
  <si>
    <t xml:space="preserve"> Recoveries</t>
  </si>
  <si>
    <t xml:space="preserve"> Reinsurance share</t>
  </si>
  <si>
    <t xml:space="preserve"> Net compensation paid</t>
  </si>
  <si>
    <t xml:space="preserve"> Net change in claims reserve</t>
  </si>
  <si>
    <t xml:space="preserve"> Allocated employee benefits expense</t>
  </si>
  <si>
    <t xml:space="preserve"> Allocated administrative and general expenses</t>
  </si>
  <si>
    <t xml:space="preserve"> Excess of loss premium</t>
  </si>
  <si>
    <t xml:space="preserve"> Policies acquisition cost</t>
  </si>
  <si>
    <t xml:space="preserve"> Other expenses related to underwriting</t>
  </si>
  <si>
    <t xml:space="preserve"> Net claims cost</t>
  </si>
  <si>
    <t xml:space="preserve"> Unallocated employee benefits expense</t>
  </si>
  <si>
    <t xml:space="preserve"> Depreciation and amortization</t>
  </si>
  <si>
    <t xml:space="preserve"> Unallocated general and administrative expenses</t>
  </si>
  <si>
    <t xml:space="preserve"> Provision for doubtful debts</t>
  </si>
  <si>
    <t xml:space="preserve"> Provision for doubtful debts - Reinsurance and local insurance firms</t>
  </si>
  <si>
    <t xml:space="preserve"> Provision for other doubtful debts</t>
  </si>
  <si>
    <t xml:space="preserve"> Impairment of financial assets</t>
  </si>
  <si>
    <t xml:space="preserve"> Impairment of real estate investments</t>
  </si>
  <si>
    <t xml:space="preserve"> Impairment of property and equipment</t>
  </si>
  <si>
    <t xml:space="preserve"> Other expenses</t>
  </si>
  <si>
    <t xml:space="preserve"> Total cost</t>
  </si>
  <si>
    <t xml:space="preserve"> Gains on investments in subsidiaries, joint ventures and associates</t>
  </si>
  <si>
    <t xml:space="preserve"> Profit (loss) before tax from continuous operations</t>
  </si>
  <si>
    <t xml:space="preserve"> Income tax expense</t>
  </si>
  <si>
    <t xml:space="preserve"> Profit (loss) from continuing operations</t>
  </si>
  <si>
    <t xml:space="preserve"> Profit (loss) from discontinued operations</t>
  </si>
  <si>
    <t xml:space="preserve"> Profit (loss) for the year</t>
  </si>
  <si>
    <t xml:space="preserve"> Profit (loss), attributable to owners of parent</t>
  </si>
  <si>
    <t xml:space="preserve"> Profit (loss), attributable to non-controlling interests</t>
  </si>
  <si>
    <t xml:space="preserve"> Net cash from (used in) operations</t>
  </si>
  <si>
    <t xml:space="preserve"> Net cash flows from (used in) investing activities</t>
  </si>
  <si>
    <t xml:space="preserve"> Net cash flows from (used in) financing activities</t>
  </si>
  <si>
    <t xml:space="preserve"> Cash and cash equivalents at beginning of period</t>
  </si>
  <si>
    <t xml:space="preserve"> Cash and cash equivalents at end of period</t>
  </si>
  <si>
    <t xml:space="preserve"> الودائع لدى البنوك</t>
  </si>
  <si>
    <t xml:space="preserve"> الموجودات المالية بالقيمة العادلة من خلال قائمة الدخل</t>
  </si>
  <si>
    <t xml:space="preserve"> الموجودات المالية بالقيمة العادلة من خلال الدخل الشامل الاخر</t>
  </si>
  <si>
    <t xml:space="preserve"> الموجودات المالية بالتكلفة المطفأة</t>
  </si>
  <si>
    <t xml:space="preserve"> مشتقات مالية - قيمة عادلة موجبة</t>
  </si>
  <si>
    <t xml:space="preserve"> الاستثمارات في الشركات التابعة والحليفة والمشاريع المشتركة</t>
  </si>
  <si>
    <t xml:space="preserve"> قروض حملة وثائق تأمين الحياة وأخرى</t>
  </si>
  <si>
    <t xml:space="preserve"> الاستثمارات العقارية</t>
  </si>
  <si>
    <t xml:space="preserve"> مجموع الاستثمارات</t>
  </si>
  <si>
    <t xml:space="preserve"> النقد في الصندوق ولدى البنوك</t>
  </si>
  <si>
    <t xml:space="preserve"> أوراق القبض وشيكات برسم التحصيل</t>
  </si>
  <si>
    <t xml:space="preserve"> مدينون - بالصافي</t>
  </si>
  <si>
    <t xml:space="preserve"> ذمم اطراف ذات علاقة مدينة</t>
  </si>
  <si>
    <t xml:space="preserve"> ذمم معيدي التأمين المدينة - بالصافي</t>
  </si>
  <si>
    <t xml:space="preserve"> ممتلكات ومعدات - بالصافي</t>
  </si>
  <si>
    <t xml:space="preserve"> موجودات غير ملموسة - بالصافي</t>
  </si>
  <si>
    <t xml:space="preserve"> مشاريع تحت التنفيذ</t>
  </si>
  <si>
    <t xml:space="preserve"> الموجودات الضريبية المؤجلة</t>
  </si>
  <si>
    <t xml:space="preserve"> موجودات معدة للبيع</t>
  </si>
  <si>
    <t xml:space="preserve"> موجودات أخرى</t>
  </si>
  <si>
    <t xml:space="preserve"> مجموع الموجودات</t>
  </si>
  <si>
    <t xml:space="preserve"> مخصص الاقساط غير المكتسبة</t>
  </si>
  <si>
    <t xml:space="preserve"> مخصص الادعاءات</t>
  </si>
  <si>
    <t xml:space="preserve"> المخصص الحسابي</t>
  </si>
  <si>
    <t xml:space="preserve"> مخصص العجز بالاقساط</t>
  </si>
  <si>
    <t xml:space="preserve"> المخصصات الفنية الاخرى</t>
  </si>
  <si>
    <t xml:space="preserve"> مجموع مطلوبات عقود التأمين</t>
  </si>
  <si>
    <t xml:space="preserve"> بنوك دائنة</t>
  </si>
  <si>
    <t xml:space="preserve"> ذمم دائنة</t>
  </si>
  <si>
    <t xml:space="preserve"> الذمم الدائنة أطراف ذات علاقة دائنة</t>
  </si>
  <si>
    <t xml:space="preserve"> ذمم معيدي التأمين الدائنة</t>
  </si>
  <si>
    <t xml:space="preserve"> مصاريف مستحقة الدفع</t>
  </si>
  <si>
    <t xml:space="preserve"> القروض</t>
  </si>
  <si>
    <t xml:space="preserve"> مشتقات ادوات مالية - قيمة عادلة سالبة</t>
  </si>
  <si>
    <t xml:space="preserve"> مخصصات أخرى</t>
  </si>
  <si>
    <t xml:space="preserve"> مخصص ضريبة الدخل</t>
  </si>
  <si>
    <t xml:space="preserve"> مطلوبات ضريبية مؤجلة</t>
  </si>
  <si>
    <t xml:space="preserve"> مطلوبات أخرى</t>
  </si>
  <si>
    <t xml:space="preserve"> مجموع المطلوبات</t>
  </si>
  <si>
    <t xml:space="preserve"> رأس المال المكتتب به (المدفوع)</t>
  </si>
  <si>
    <t xml:space="preserve"> علاوة إصدار</t>
  </si>
  <si>
    <t xml:space="preserve"> خصم اصدار</t>
  </si>
  <si>
    <t xml:space="preserve"> أسهم الخزينة</t>
  </si>
  <si>
    <t xml:space="preserve"> احتياطي اجباري</t>
  </si>
  <si>
    <t xml:space="preserve"> إحتياطي اختياري</t>
  </si>
  <si>
    <t xml:space="preserve"> إحتياطي عام</t>
  </si>
  <si>
    <t xml:space="preserve"> إحتياطي خاص</t>
  </si>
  <si>
    <t xml:space="preserve"> إحتياطي ترجمة عُملات أجنبية</t>
  </si>
  <si>
    <t xml:space="preserve"> التغير المتراكم في القيمة العادلة - بالصافي</t>
  </si>
  <si>
    <t xml:space="preserve"> احتياطيات أخرى</t>
  </si>
  <si>
    <t xml:space="preserve"> أرباح (خسائر) مدورة</t>
  </si>
  <si>
    <t xml:space="preserve"> حصص ملكية أخرى</t>
  </si>
  <si>
    <t xml:space="preserve"> إجمالي حقوق الملكية المنسوبة إلى مالكي الشركة الأم</t>
  </si>
  <si>
    <t xml:space="preserve"> حقوق غير المسيطرين</t>
  </si>
  <si>
    <t xml:space="preserve"> مجموع حقوق الملكية</t>
  </si>
  <si>
    <t xml:space="preserve"> مجموع المطلوبات وحقوق الملكية</t>
  </si>
  <si>
    <t xml:space="preserve"> إجمالي الأقساط المكتتبة</t>
  </si>
  <si>
    <t xml:space="preserve"> اجمالي الأقساط المكتتبة - تأمين على الحياة</t>
  </si>
  <si>
    <t xml:space="preserve"> اجمالي الأقساط المكتتبة - التأمينات العامة</t>
  </si>
  <si>
    <t xml:space="preserve"> حصة معيدي التأمين</t>
  </si>
  <si>
    <t xml:space="preserve"> حصة معيدي التأمين - التأمين على الحياة</t>
  </si>
  <si>
    <t xml:space="preserve"> حصة معيدي التأمين - التأمينات العامة</t>
  </si>
  <si>
    <t xml:space="preserve"> صافي الأقساط المكتتبة</t>
  </si>
  <si>
    <t xml:space="preserve"> صافي التغير في مخصص الاقساط غير المتحققة</t>
  </si>
  <si>
    <t xml:space="preserve"> صافي التغير في المخصص الحسابي</t>
  </si>
  <si>
    <t xml:space="preserve"> صافي التغير في مخصص العجر بالاقساط</t>
  </si>
  <si>
    <t xml:space="preserve"> صافي إيرادات الأقساط المتحققة</t>
  </si>
  <si>
    <t xml:space="preserve"> ايرادات العمولات المقبوضة</t>
  </si>
  <si>
    <t xml:space="preserve"> رسوم اصدار وثائق تأمين</t>
  </si>
  <si>
    <t xml:space="preserve"> ايرادات الفوائد</t>
  </si>
  <si>
    <t xml:space="preserve"> صافي أرباح (خسائر) الموجودات المالية والاستثمارات العقارية</t>
  </si>
  <si>
    <t xml:space="preserve"> ايرادات أخرى خاصة بحسابات الاكتتاب</t>
  </si>
  <si>
    <t xml:space="preserve"> الإيرادات الأخرى</t>
  </si>
  <si>
    <t xml:space="preserve"> مجموع الإيرادات</t>
  </si>
  <si>
    <t xml:space="preserve"> التعويضات المدفوعة</t>
  </si>
  <si>
    <t xml:space="preserve"> التعويضات المدفوعة - التأمين على الحياة</t>
  </si>
  <si>
    <t xml:space="preserve"> التعويضات المدفوعة - التأمينات العامة</t>
  </si>
  <si>
    <t xml:space="preserve"> استحقاق وتصفيات الوثائق</t>
  </si>
  <si>
    <t xml:space="preserve"> مستردات</t>
  </si>
  <si>
    <t xml:space="preserve"> صافي التعويضات المدفوعة</t>
  </si>
  <si>
    <t xml:space="preserve"> صافي التغير في مخصص الادعاءات</t>
  </si>
  <si>
    <t xml:space="preserve"> نفقات الموظفين الموزعة</t>
  </si>
  <si>
    <t xml:space="preserve"> مصاريف إدارية وعمومية موزعة</t>
  </si>
  <si>
    <t xml:space="preserve"> أقساط فائض الخسارة</t>
  </si>
  <si>
    <t xml:space="preserve"> تكاليف اقتناء الوثائق - عمولات مدفوعة</t>
  </si>
  <si>
    <t xml:space="preserve"> مصاريف أخرى خاصة بالاكتتابات</t>
  </si>
  <si>
    <t xml:space="preserve"> صافي عبء التعويضات</t>
  </si>
  <si>
    <t xml:space="preserve"> نفقات الموظفين غير موزعة</t>
  </si>
  <si>
    <t xml:space="preserve"> مصروف الاستهلاك والإطفاء</t>
  </si>
  <si>
    <t xml:space="preserve"> مصاريف ادارية وعمومية غير موزعة</t>
  </si>
  <si>
    <t xml:space="preserve"> مخصص تدني ذمم مدينة</t>
  </si>
  <si>
    <t xml:space="preserve"> مخصص تدني في ذمم معيدي التأمين وشركات التامين المحلية المدينة</t>
  </si>
  <si>
    <t xml:space="preserve"> مخصص تدني ذمم مدينة اخرى</t>
  </si>
  <si>
    <t xml:space="preserve"> تدني قيمة الموجودات المالية</t>
  </si>
  <si>
    <t xml:space="preserve"> تدني قيمة الاستثمارات العقارية</t>
  </si>
  <si>
    <t xml:space="preserve"> تدني قيمة المعدات والممتلكات</t>
  </si>
  <si>
    <t xml:space="preserve"> مصاريف أخرى</t>
  </si>
  <si>
    <t xml:space="preserve"> إجمالي المصاريف</t>
  </si>
  <si>
    <t xml:space="preserve"> أرباح استثمارات في الشركات التابعة والحليفة والمشاريع المشتركة</t>
  </si>
  <si>
    <t xml:space="preserve"> الربح (الخسارة) قبل الضريبة من العمليات المستمرة</t>
  </si>
  <si>
    <t xml:space="preserve"> مصروف ضريبة الدخل</t>
  </si>
  <si>
    <t xml:space="preserve"> الربح (الخسارة) من العمليات المستمرة</t>
  </si>
  <si>
    <t xml:space="preserve"> الربح (الخسارة) من العمليات المتوقفة</t>
  </si>
  <si>
    <t xml:space="preserve"> الربح (الخسارة ) للسنة</t>
  </si>
  <si>
    <t xml:space="preserve"> الربح (الخسارة)، المنسوب إلى مالكي الشركة الأم</t>
  </si>
  <si>
    <t xml:space="preserve"> الربح (الخسارة)، المنسوب إلى حقوق غير المسيطرين</t>
  </si>
  <si>
    <t xml:space="preserve"> صافي النقد من (المستخدم في) عمليات التشغيل</t>
  </si>
  <si>
    <t xml:space="preserve"> صافي التدفق النقدي من (المستخدم في) الانشطة الإستثمارية</t>
  </si>
  <si>
    <t xml:space="preserve"> صافي التدفق النقدي من (المستخدم في) الانشطة التمويلية</t>
  </si>
  <si>
    <t xml:space="preserve"> النقد وما في حكمه في بداية الفترة</t>
  </si>
  <si>
    <t xml:space="preserve"> النقد وما في حكمه في نهاية الفترة</t>
  </si>
  <si>
    <t>GULF INSURANCE GROUP/ JORDAN</t>
  </si>
  <si>
    <t>Statement of financial position</t>
  </si>
  <si>
    <t>قائمة المركز المالي</t>
  </si>
  <si>
    <t>Income statement</t>
  </si>
  <si>
    <t>قائمة الدخل</t>
  </si>
  <si>
    <t>Statement of cash flows</t>
  </si>
  <si>
    <t>قائمة التدفقات النقدية</t>
  </si>
  <si>
    <t>Annual Financial Data for the Year 2022</t>
  </si>
  <si>
    <t>البيانات المالية السنوية لعام 2022</t>
  </si>
  <si>
    <t>Trading Information in the Regular Market</t>
  </si>
  <si>
    <t>معلومات التداول في السوق النظامي</t>
  </si>
  <si>
    <t>Par Value / Share (JD)</t>
  </si>
  <si>
    <t>Closing Price (JD)</t>
  </si>
  <si>
    <t>-</t>
  </si>
  <si>
    <t>Value Traded (JD)</t>
  </si>
  <si>
    <t>No. of Shares Traded</t>
  </si>
  <si>
    <t>عدد الأسهم المتداولة</t>
  </si>
  <si>
    <t>No. of Transactions</t>
  </si>
  <si>
    <t>No. of Subscribed Shares</t>
  </si>
  <si>
    <t>Market Capitalization (JD)</t>
  </si>
  <si>
    <t>Fiscal Year Ended</t>
  </si>
  <si>
    <t>تاريخ انتهاء السنة المالية</t>
  </si>
  <si>
    <t>Financial Ratios</t>
  </si>
  <si>
    <t xml:space="preserve">النسب المالية </t>
  </si>
  <si>
    <t>Turnover Ratio %</t>
  </si>
  <si>
    <t>% معدل دوران السهم</t>
  </si>
  <si>
    <t>Earning Per Share (JD)</t>
  </si>
  <si>
    <t>(عائد السهم الواحد (دينار</t>
  </si>
  <si>
    <t>Book Value Per Share (JD)</t>
  </si>
  <si>
    <t>Price Earnings Ratio (Times)</t>
  </si>
  <si>
    <t>(القيمة السوقية الى العائد (مرة</t>
  </si>
  <si>
    <t>Price to Book Value (Times)</t>
  </si>
  <si>
    <t>Return on Assets %</t>
  </si>
  <si>
    <t>Return on Equity %</t>
  </si>
  <si>
    <t>Equity Ratio %</t>
  </si>
  <si>
    <t>Total Assets Turnover (Times )</t>
  </si>
  <si>
    <t>Fixed Assets Turnover (Times)</t>
  </si>
  <si>
    <t xml:space="preserve">سعرالاغلاق (دينار) </t>
  </si>
  <si>
    <t xml:space="preserve">حجم التداول (دينار) </t>
  </si>
  <si>
    <t xml:space="preserve">عدد العقود المنفذة </t>
  </si>
  <si>
    <t>عدد الأسهم المكتتب بها</t>
  </si>
  <si>
    <t xml:space="preserve">القيمة السوقية (دينار) </t>
  </si>
  <si>
    <t>القيمة الاسمية للسهم (دينار)</t>
  </si>
  <si>
    <t>(القيمة الدفترية للسهم الواحد (دينار</t>
  </si>
  <si>
    <t>(القيمة السوقية الى القيمة الدفترية (مرة</t>
  </si>
  <si>
    <t>%العائد على مجموع الموجودات</t>
  </si>
  <si>
    <t>%العائد على حقوق المساهمين</t>
  </si>
  <si>
    <t>نسبة الاحتفاظ</t>
  </si>
  <si>
    <t>%صافي الأقساط المتحققة الى حقوق المساهمين</t>
  </si>
  <si>
    <t>%صافي الاحتياطات الفنية الى صافي الأقساط المتحققة</t>
  </si>
  <si>
    <t>%معدل المديونية</t>
  </si>
  <si>
    <t>%نسبة الملكية</t>
  </si>
  <si>
    <t>(معدل دوران مجموع الموجودات (مرة</t>
  </si>
  <si>
    <t>(معدل دوران الموجودات الثابتة (مرة</t>
  </si>
  <si>
    <t>Retention Ratio</t>
  </si>
  <si>
    <t xml:space="preserve">Net Realized Premiums to Shareholders Equity % </t>
  </si>
  <si>
    <t>Net Technical Reserves to Net Realized Premiums %</t>
  </si>
  <si>
    <t>Debt Ratio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</si>
</sst>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10"/>
      <name val="Arial"/>
    </font>
    <font>
      <b/>
      <sz val="10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49"/>
        <bgColor indexed="64"/>
      </patternFill>
    </fill>
  </fills>
  <borders count="1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0" borderId="1" xfId="0" applyBorder="1"/>
    <xf numFmtId="0" fontId="0" fillId="0" borderId="1" xfId="0" applyNumberFormat="1" applyBorder="1"/>
    <xf numFmtId="0" fontId="0" fillId="2" borderId="1" xfId="0" applyFill="1" applyBorder="1" applyAlignment="1">
      <alignment horizontal="center" vertical="center" wrapText="1"/>
    </xf>
    <xf numFmtId="0" fontId="1" fillId="0" borderId="0" xfId="0" applyFont="1"/>
    <xf numFmtId="0" fontId="0" fillId="2" borderId="2" xfId="0" applyFill="1" applyBorder="1" applyAlignment="1">
      <alignment horizontal="center" vertical="center" wrapText="1"/>
    </xf>
    <xf numFmtId="0" fontId="0" fillId="2" borderId="3" xfId="0" applyFill="1" applyBorder="1" applyAlignment="1">
      <alignment wrapText="1"/>
    </xf>
    <xf numFmtId="0" fontId="0" fillId="2" borderId="4" xfId="0" applyFill="1" applyBorder="1" applyAlignment="1">
      <alignment wrapText="1"/>
    </xf>
    <xf numFmtId="0" fontId="0" fillId="2" borderId="5" xfId="0" applyFill="1" applyBorder="1" applyAlignment="1">
      <alignment wrapText="1"/>
    </xf>
    <xf numFmtId="0" fontId="0" fillId="0" borderId="1" xfId="0" applyFill="1" applyBorder="1"/>
    <xf numFmtId="0" fontId="0" fillId="0" borderId="0" xfId="0" applyFill="1"/>
    <xf numFmtId="0" fontId="2" fillId="0" borderId="0" xfId="0" applyFont="1"/>
    <xf numFmtId="0" fontId="3" fillId="2" borderId="3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vertical="center" wrapText="1"/>
    </xf>
    <xf numFmtId="0" fontId="3" fillId="0" borderId="7" xfId="0" applyFont="1" applyFill="1" applyBorder="1" applyAlignment="1">
      <alignment vertical="center" wrapText="1"/>
    </xf>
    <xf numFmtId="164" fontId="4" fillId="0" borderId="7" xfId="0" applyNumberFormat="1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right" vertical="center" wrapText="1"/>
    </xf>
    <xf numFmtId="0" fontId="3" fillId="0" borderId="7" xfId="0" applyFont="1" applyFill="1" applyBorder="1" applyAlignment="1">
      <alignment horizontal="right" vertical="center" wrapText="1"/>
    </xf>
    <xf numFmtId="0" fontId="2" fillId="2" borderId="8" xfId="0" applyFont="1" applyFill="1" applyBorder="1" applyAlignment="1">
      <alignment vertical="center" wrapText="1"/>
    </xf>
    <xf numFmtId="0" fontId="2" fillId="2" borderId="10" xfId="0" applyFont="1" applyFill="1" applyBorder="1" applyAlignment="1">
      <alignment vertical="center" wrapText="1"/>
    </xf>
    <xf numFmtId="0" fontId="3" fillId="0" borderId="5" xfId="0" applyFont="1" applyFill="1" applyBorder="1" applyAlignment="1">
      <alignment vertical="center" wrapText="1"/>
    </xf>
    <xf numFmtId="2" fontId="4" fillId="0" borderId="5" xfId="0" applyNumberFormat="1" applyFont="1" applyFill="1" applyBorder="1" applyAlignment="1">
      <alignment horizontal="center" vertical="center" wrapText="1"/>
    </xf>
    <xf numFmtId="2" fontId="4" fillId="0" borderId="7" xfId="0" applyNumberFormat="1" applyFont="1" applyFill="1" applyBorder="1" applyAlignment="1">
      <alignment horizontal="center" vertical="center" wrapText="1"/>
    </xf>
    <xf numFmtId="2" fontId="4" fillId="0" borderId="0" xfId="0" applyNumberFormat="1" applyFont="1" applyAlignment="1">
      <alignment horizontal="center"/>
    </xf>
    <xf numFmtId="0" fontId="3" fillId="0" borderId="7" xfId="0" applyFont="1" applyFill="1" applyBorder="1" applyAlignment="1">
      <alignment vertical="center"/>
    </xf>
    <xf numFmtId="0" fontId="3" fillId="0" borderId="0" xfId="0" applyFont="1"/>
    <xf numFmtId="0" fontId="4" fillId="0" borderId="7" xfId="0" applyFont="1" applyFill="1" applyBorder="1" applyAlignment="1">
      <alignment horizontal="center" vertical="center" wrapText="1"/>
    </xf>
    <xf numFmtId="14" fontId="4" fillId="0" borderId="7" xfId="0" applyNumberFormat="1" applyFont="1" applyFill="1" applyBorder="1" applyAlignment="1">
      <alignment horizontal="center" vertical="center" wrapText="1"/>
    </xf>
    <xf numFmtId="0" fontId="4" fillId="0" borderId="0" xfId="0" applyFont="1"/>
    <xf numFmtId="0" fontId="1" fillId="2" borderId="9" xfId="0" applyFont="1" applyFill="1" applyBorder="1" applyAlignment="1">
      <alignment vertical="center" wrapText="1"/>
    </xf>
    <xf numFmtId="0" fontId="0" fillId="0" borderId="1" xfId="0" applyNumberFormat="1" applyFill="1" applyBorder="1"/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6FA7D1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C2E2F9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21</xdr:col>
      <xdr:colOff>1295400</xdr:colOff>
      <xdr:row>3</xdr:row>
      <xdr:rowOff>9525</xdr:rowOff>
    </xdr:to>
    <xdr:pic>
      <xdr:nvPicPr>
        <xdr:cNvPr id="1051" name="Picture 1">
          <a:extLst>
            <a:ext uri="{FF2B5EF4-FFF2-40B4-BE49-F238E27FC236}">
              <a16:creationId xmlns:a16="http://schemas.microsoft.com/office/drawing/2014/main" id="{4EDE2D7B-255A-4524-AED4-09DEB408623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9575125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7:T142"/>
  <sheetViews>
    <sheetView topLeftCell="A102" workbookViewId="0">
      <selection activeCell="D121" sqref="D121"/>
    </sheetView>
  </sheetViews>
  <sheetFormatPr defaultRowHeight="12.75" x14ac:dyDescent="0.2"/>
  <cols>
    <col min="1" max="1" width="52.42578125" customWidth="1"/>
    <col min="2" max="2" width="22.42578125" customWidth="1"/>
    <col min="3" max="3" width="13.42578125" customWidth="1"/>
    <col min="4" max="4" width="18" customWidth="1"/>
    <col min="5" max="5" width="18.140625" customWidth="1"/>
    <col min="6" max="6" width="11.42578125" customWidth="1"/>
    <col min="7" max="7" width="15.140625" customWidth="1"/>
    <col min="8" max="8" width="21.42578125" customWidth="1"/>
    <col min="9" max="9" width="20.7109375" customWidth="1"/>
    <col min="10" max="10" width="20.140625" customWidth="1"/>
    <col min="11" max="11" width="13.140625" customWidth="1"/>
    <col min="12" max="12" width="12.42578125" customWidth="1"/>
    <col min="13" max="13" width="20.140625" customWidth="1"/>
    <col min="14" max="14" width="19.5703125" customWidth="1"/>
    <col min="15" max="15" width="20.7109375" customWidth="1"/>
    <col min="16" max="16" width="16.85546875" customWidth="1"/>
    <col min="17" max="17" width="15.28515625" customWidth="1"/>
    <col min="18" max="18" width="23.85546875" customWidth="1"/>
    <col min="19" max="19" width="16.28515625" customWidth="1"/>
    <col min="20" max="20" width="43.42578125" bestFit="1" customWidth="1"/>
    <col min="22" max="22" width="39.5703125" bestFit="1" customWidth="1"/>
  </cols>
  <sheetData>
    <row r="7" spans="1:20" ht="15" x14ac:dyDescent="0.25">
      <c r="A7" s="11" t="s">
        <v>266</v>
      </c>
      <c r="T7" s="11" t="s">
        <v>267</v>
      </c>
    </row>
    <row r="9" spans="1:20" ht="25.5" x14ac:dyDescent="0.2">
      <c r="A9" s="6"/>
      <c r="B9" s="5" t="s">
        <v>24</v>
      </c>
      <c r="C9" s="3" t="s">
        <v>32</v>
      </c>
      <c r="D9" s="3" t="s">
        <v>21</v>
      </c>
      <c r="E9" s="3" t="s">
        <v>22</v>
      </c>
      <c r="F9" s="3" t="s">
        <v>33</v>
      </c>
      <c r="G9" s="3" t="s">
        <v>26</v>
      </c>
      <c r="H9" s="3" t="s">
        <v>27</v>
      </c>
      <c r="I9" s="3" t="s">
        <v>20</v>
      </c>
      <c r="J9" s="3" t="s">
        <v>31</v>
      </c>
      <c r="K9" s="3" t="s">
        <v>35</v>
      </c>
      <c r="L9" s="3" t="s">
        <v>18</v>
      </c>
      <c r="M9" s="3" t="s">
        <v>30</v>
      </c>
      <c r="N9" s="3" t="s">
        <v>23</v>
      </c>
      <c r="O9" s="3" t="s">
        <v>19</v>
      </c>
      <c r="P9" s="3" t="s">
        <v>29</v>
      </c>
      <c r="Q9" s="3" t="s">
        <v>25</v>
      </c>
      <c r="R9" s="3" t="s">
        <v>28</v>
      </c>
      <c r="S9" s="3" t="s">
        <v>34</v>
      </c>
      <c r="T9" s="6"/>
    </row>
    <row r="10" spans="1:20" ht="63.75" x14ac:dyDescent="0.2">
      <c r="A10" s="7"/>
      <c r="B10" s="5" t="s">
        <v>12</v>
      </c>
      <c r="C10" s="3" t="s">
        <v>2</v>
      </c>
      <c r="D10" s="3" t="s">
        <v>10</v>
      </c>
      <c r="E10" s="3" t="s">
        <v>5</v>
      </c>
      <c r="F10" s="3" t="s">
        <v>6</v>
      </c>
      <c r="G10" s="3" t="s">
        <v>8</v>
      </c>
      <c r="H10" s="3" t="s">
        <v>17</v>
      </c>
      <c r="I10" s="3" t="s">
        <v>9</v>
      </c>
      <c r="J10" s="3" t="s">
        <v>1</v>
      </c>
      <c r="K10" s="3" t="s">
        <v>259</v>
      </c>
      <c r="L10" s="3" t="s">
        <v>4</v>
      </c>
      <c r="M10" s="3" t="s">
        <v>3</v>
      </c>
      <c r="N10" s="3" t="s">
        <v>13</v>
      </c>
      <c r="O10" s="3" t="s">
        <v>11</v>
      </c>
      <c r="P10" s="3" t="s">
        <v>7</v>
      </c>
      <c r="Q10" s="3" t="s">
        <v>15</v>
      </c>
      <c r="R10" s="3" t="s">
        <v>16</v>
      </c>
      <c r="S10" s="3" t="s">
        <v>14</v>
      </c>
      <c r="T10" s="7"/>
    </row>
    <row r="11" spans="1:20" x14ac:dyDescent="0.2">
      <c r="A11" s="8"/>
      <c r="B11" s="5">
        <v>121002</v>
      </c>
      <c r="C11" s="3">
        <v>121003</v>
      </c>
      <c r="D11" s="3">
        <v>121004</v>
      </c>
      <c r="E11" s="3">
        <v>121005</v>
      </c>
      <c r="F11" s="3">
        <v>121006</v>
      </c>
      <c r="G11" s="3">
        <v>121007</v>
      </c>
      <c r="H11" s="3">
        <v>121008</v>
      </c>
      <c r="I11" s="3">
        <v>121009</v>
      </c>
      <c r="J11" s="3">
        <v>121013</v>
      </c>
      <c r="K11" s="3">
        <v>121014</v>
      </c>
      <c r="L11" s="3">
        <v>121020</v>
      </c>
      <c r="M11" s="3">
        <v>121027</v>
      </c>
      <c r="N11" s="3">
        <v>121021</v>
      </c>
      <c r="O11" s="3">
        <v>121022</v>
      </c>
      <c r="P11" s="3">
        <v>121023</v>
      </c>
      <c r="Q11" s="3">
        <v>121026</v>
      </c>
      <c r="R11" s="3">
        <v>121032</v>
      </c>
      <c r="S11" s="3">
        <v>121018</v>
      </c>
      <c r="T11" s="8"/>
    </row>
    <row r="13" spans="1:20" x14ac:dyDescent="0.2">
      <c r="A13" s="4" t="s">
        <v>260</v>
      </c>
      <c r="T13" s="4" t="s">
        <v>261</v>
      </c>
    </row>
    <row r="14" spans="1:20" x14ac:dyDescent="0.2">
      <c r="A14" s="1" t="s">
        <v>36</v>
      </c>
      <c r="B14" s="2">
        <v>24986537</v>
      </c>
      <c r="C14" s="2">
        <v>13205563</v>
      </c>
      <c r="D14" s="2">
        <v>22207347</v>
      </c>
      <c r="E14" s="2">
        <v>9521944</v>
      </c>
      <c r="F14" s="2">
        <v>14907385</v>
      </c>
      <c r="G14" s="2">
        <v>17158239</v>
      </c>
      <c r="H14" s="2">
        <v>11089100</v>
      </c>
      <c r="I14" s="2">
        <v>8136405</v>
      </c>
      <c r="J14" s="2">
        <v>7297995</v>
      </c>
      <c r="K14" s="2">
        <v>66922562</v>
      </c>
      <c r="L14" s="9">
        <v>651074</v>
      </c>
      <c r="M14" s="2">
        <v>7727051</v>
      </c>
      <c r="N14" s="2">
        <v>10400357</v>
      </c>
      <c r="O14" s="2">
        <v>6012675</v>
      </c>
      <c r="P14" s="2">
        <v>20225150</v>
      </c>
      <c r="Q14" s="9">
        <v>3578445</v>
      </c>
      <c r="R14" s="2">
        <v>6943972</v>
      </c>
      <c r="S14" s="9" t="s">
        <v>0</v>
      </c>
      <c r="T14" s="1" t="s">
        <v>148</v>
      </c>
    </row>
    <row r="15" spans="1:20" x14ac:dyDescent="0.2">
      <c r="A15" s="1" t="s">
        <v>37</v>
      </c>
      <c r="B15" s="2">
        <v>7999570</v>
      </c>
      <c r="C15" s="2">
        <v>271089</v>
      </c>
      <c r="D15" s="2">
        <v>2848284</v>
      </c>
      <c r="E15" s="2">
        <v>2870889</v>
      </c>
      <c r="F15" s="2">
        <v>1553872</v>
      </c>
      <c r="G15" s="2">
        <v>1806613</v>
      </c>
      <c r="H15" s="2">
        <v>108247</v>
      </c>
      <c r="I15" s="2">
        <v>225075</v>
      </c>
      <c r="J15" s="2">
        <v>90091</v>
      </c>
      <c r="K15" s="2">
        <v>0</v>
      </c>
      <c r="L15" s="9">
        <v>282185</v>
      </c>
      <c r="M15" s="2">
        <v>1863793</v>
      </c>
      <c r="N15" s="1">
        <v>0</v>
      </c>
      <c r="O15" s="2">
        <v>1913009</v>
      </c>
      <c r="P15" s="2">
        <v>1413781</v>
      </c>
      <c r="Q15" s="9">
        <v>7224</v>
      </c>
      <c r="R15" s="2">
        <v>234361</v>
      </c>
      <c r="S15" s="9" t="s">
        <v>0</v>
      </c>
      <c r="T15" s="1" t="s">
        <v>149</v>
      </c>
    </row>
    <row r="16" spans="1:20" x14ac:dyDescent="0.2">
      <c r="A16" s="1" t="s">
        <v>38</v>
      </c>
      <c r="B16" s="2">
        <v>16069748</v>
      </c>
      <c r="C16" s="2">
        <v>7539088</v>
      </c>
      <c r="D16" s="2">
        <v>19917394</v>
      </c>
      <c r="E16" s="2">
        <v>2055004</v>
      </c>
      <c r="F16" s="2">
        <v>456825</v>
      </c>
      <c r="G16" s="2">
        <v>856958</v>
      </c>
      <c r="H16" s="2">
        <v>5692404</v>
      </c>
      <c r="I16" s="2">
        <v>2217624</v>
      </c>
      <c r="J16" s="2">
        <v>1510178</v>
      </c>
      <c r="K16" s="2">
        <v>5560183</v>
      </c>
      <c r="L16" s="9">
        <v>48449</v>
      </c>
      <c r="M16" s="2">
        <v>129320</v>
      </c>
      <c r="N16" s="2">
        <v>4703273</v>
      </c>
      <c r="O16" s="2">
        <v>1799445</v>
      </c>
      <c r="P16" s="1">
        <v>0</v>
      </c>
      <c r="Q16" s="9">
        <v>235100</v>
      </c>
      <c r="R16" s="1">
        <v>0</v>
      </c>
      <c r="S16" s="9" t="s">
        <v>0</v>
      </c>
      <c r="T16" s="1" t="s">
        <v>150</v>
      </c>
    </row>
    <row r="17" spans="1:20" x14ac:dyDescent="0.2">
      <c r="A17" s="1" t="s">
        <v>39</v>
      </c>
      <c r="B17" s="2">
        <v>0</v>
      </c>
      <c r="C17" s="2">
        <v>79947679</v>
      </c>
      <c r="D17" s="1">
        <v>0</v>
      </c>
      <c r="E17" s="2">
        <v>1322072</v>
      </c>
      <c r="F17" s="2">
        <v>2209993</v>
      </c>
      <c r="G17" s="2">
        <v>4807704</v>
      </c>
      <c r="H17" s="2">
        <v>3547001</v>
      </c>
      <c r="I17" s="2">
        <v>75000</v>
      </c>
      <c r="J17" s="2">
        <v>190142</v>
      </c>
      <c r="K17" s="2">
        <v>11580213</v>
      </c>
      <c r="L17" s="9">
        <v>0</v>
      </c>
      <c r="M17" s="1">
        <v>0</v>
      </c>
      <c r="N17" s="2">
        <v>6169255</v>
      </c>
      <c r="O17" s="1">
        <v>0</v>
      </c>
      <c r="P17" s="2">
        <v>5759922</v>
      </c>
      <c r="Q17" s="2">
        <v>0</v>
      </c>
      <c r="R17" s="1">
        <v>0</v>
      </c>
      <c r="S17" s="9" t="s">
        <v>0</v>
      </c>
      <c r="T17" s="1" t="s">
        <v>151</v>
      </c>
    </row>
    <row r="18" spans="1:20" x14ac:dyDescent="0.2">
      <c r="A18" s="1" t="s">
        <v>40</v>
      </c>
      <c r="B18" s="2">
        <v>0</v>
      </c>
      <c r="C18" s="2">
        <v>0</v>
      </c>
      <c r="D18" s="2">
        <v>0</v>
      </c>
      <c r="E18" s="2">
        <v>0</v>
      </c>
      <c r="F18" s="2">
        <v>0</v>
      </c>
      <c r="G18" s="2">
        <v>0</v>
      </c>
      <c r="H18" s="2">
        <v>0</v>
      </c>
      <c r="I18" s="2">
        <v>0</v>
      </c>
      <c r="J18" s="2">
        <v>0</v>
      </c>
      <c r="K18" s="2">
        <v>0</v>
      </c>
      <c r="L18" s="9">
        <v>0</v>
      </c>
      <c r="M18" s="2">
        <v>0</v>
      </c>
      <c r="N18" s="2">
        <v>0</v>
      </c>
      <c r="O18" s="2">
        <v>0</v>
      </c>
      <c r="P18" s="2">
        <v>0</v>
      </c>
      <c r="Q18" s="2">
        <v>0</v>
      </c>
      <c r="R18" s="2">
        <v>0</v>
      </c>
      <c r="S18" s="9"/>
      <c r="T18" s="1" t="s">
        <v>152</v>
      </c>
    </row>
    <row r="19" spans="1:20" x14ac:dyDescent="0.2">
      <c r="A19" s="1" t="s">
        <v>41</v>
      </c>
      <c r="B19" s="1">
        <v>0</v>
      </c>
      <c r="C19" s="1">
        <v>0</v>
      </c>
      <c r="D19" s="1">
        <v>0</v>
      </c>
      <c r="E19" s="1">
        <v>0</v>
      </c>
      <c r="F19" s="1">
        <v>0</v>
      </c>
      <c r="G19" s="1">
        <v>0</v>
      </c>
      <c r="H19" s="1">
        <v>0</v>
      </c>
      <c r="I19" s="2">
        <v>666629</v>
      </c>
      <c r="J19" s="1">
        <v>0</v>
      </c>
      <c r="K19" s="1">
        <v>0</v>
      </c>
      <c r="L19" s="9">
        <v>1</v>
      </c>
      <c r="M19" s="1">
        <v>0</v>
      </c>
      <c r="N19" s="1">
        <v>0</v>
      </c>
      <c r="O19" s="1">
        <v>0</v>
      </c>
      <c r="P19" s="1">
        <v>0</v>
      </c>
      <c r="Q19" s="2">
        <v>0</v>
      </c>
      <c r="R19" s="2">
        <v>0</v>
      </c>
      <c r="S19" s="9" t="s">
        <v>0</v>
      </c>
      <c r="T19" s="1" t="s">
        <v>153</v>
      </c>
    </row>
    <row r="20" spans="1:20" x14ac:dyDescent="0.2">
      <c r="A20" s="1" t="s">
        <v>42</v>
      </c>
      <c r="B20" s="2">
        <v>495508</v>
      </c>
      <c r="C20" s="2">
        <v>13493697</v>
      </c>
      <c r="D20" s="2">
        <v>26739</v>
      </c>
      <c r="E20" s="2">
        <v>13755</v>
      </c>
      <c r="F20" s="1">
        <v>0</v>
      </c>
      <c r="G20" s="1">
        <v>0</v>
      </c>
      <c r="H20" s="1">
        <v>0</v>
      </c>
      <c r="I20" s="1">
        <v>0</v>
      </c>
      <c r="J20" s="1">
        <v>0</v>
      </c>
      <c r="K20" s="2">
        <v>11757</v>
      </c>
      <c r="L20" s="9">
        <v>0</v>
      </c>
      <c r="M20" s="1">
        <v>0</v>
      </c>
      <c r="N20" s="1">
        <v>0</v>
      </c>
      <c r="O20" s="1">
        <v>0</v>
      </c>
      <c r="P20" s="1">
        <v>0</v>
      </c>
      <c r="Q20" s="2">
        <v>0</v>
      </c>
      <c r="R20" s="1">
        <v>0</v>
      </c>
      <c r="S20" s="9" t="s">
        <v>0</v>
      </c>
      <c r="T20" s="1" t="s">
        <v>154</v>
      </c>
    </row>
    <row r="21" spans="1:20" x14ac:dyDescent="0.2">
      <c r="A21" s="1" t="s">
        <v>43</v>
      </c>
      <c r="B21" s="2">
        <v>22455674</v>
      </c>
      <c r="C21" s="2">
        <v>940001</v>
      </c>
      <c r="D21" s="2">
        <v>15587294</v>
      </c>
      <c r="E21" s="2">
        <v>1963572</v>
      </c>
      <c r="F21" s="2">
        <v>2623803</v>
      </c>
      <c r="G21" s="2">
        <v>951368</v>
      </c>
      <c r="H21" s="2">
        <v>4833647</v>
      </c>
      <c r="I21" s="2">
        <v>2354180</v>
      </c>
      <c r="J21" s="2">
        <v>1463753</v>
      </c>
      <c r="K21" s="2">
        <v>170464</v>
      </c>
      <c r="L21" s="9">
        <v>4933362</v>
      </c>
      <c r="M21" s="2">
        <v>2251029</v>
      </c>
      <c r="N21" s="2">
        <v>346410</v>
      </c>
      <c r="O21" s="2">
        <v>7409035</v>
      </c>
      <c r="P21" s="2">
        <v>873240</v>
      </c>
      <c r="Q21" s="9">
        <v>2535508</v>
      </c>
      <c r="R21" s="2">
        <v>4262580</v>
      </c>
      <c r="S21" s="9" t="s">
        <v>0</v>
      </c>
      <c r="T21" s="1" t="s">
        <v>155</v>
      </c>
    </row>
    <row r="22" spans="1:20" x14ac:dyDescent="0.2">
      <c r="A22" s="1" t="s">
        <v>44</v>
      </c>
      <c r="B22" s="2">
        <v>72007037</v>
      </c>
      <c r="C22" s="2">
        <v>115397117</v>
      </c>
      <c r="D22" s="2">
        <v>60587058</v>
      </c>
      <c r="E22" s="2">
        <v>17747236</v>
      </c>
      <c r="F22" s="2">
        <v>21751878</v>
      </c>
      <c r="G22" s="2">
        <v>25580882</v>
      </c>
      <c r="H22" s="2">
        <v>25270399</v>
      </c>
      <c r="I22" s="2">
        <v>13674913</v>
      </c>
      <c r="J22" s="2">
        <v>10552159</v>
      </c>
      <c r="K22" s="2">
        <v>84245179</v>
      </c>
      <c r="L22" s="9">
        <f>SUM(L14:L21)</f>
        <v>5915071</v>
      </c>
      <c r="M22" s="2">
        <v>11971193</v>
      </c>
      <c r="N22" s="2">
        <v>21619295</v>
      </c>
      <c r="O22" s="2">
        <v>17134164</v>
      </c>
      <c r="P22" s="2">
        <v>28272093</v>
      </c>
      <c r="Q22" s="9">
        <v>6356277</v>
      </c>
      <c r="R22" s="2">
        <v>11440913</v>
      </c>
      <c r="S22" s="9" t="s">
        <v>0</v>
      </c>
      <c r="T22" s="1" t="s">
        <v>156</v>
      </c>
    </row>
    <row r="23" spans="1:20" x14ac:dyDescent="0.2">
      <c r="A23" s="1" t="s">
        <v>45</v>
      </c>
      <c r="B23" s="2">
        <v>3298562</v>
      </c>
      <c r="C23" s="2">
        <v>3620560</v>
      </c>
      <c r="D23" s="2">
        <v>4716326</v>
      </c>
      <c r="E23" s="2">
        <v>1060565</v>
      </c>
      <c r="F23" s="2">
        <v>1591279</v>
      </c>
      <c r="G23" s="2">
        <v>1108561</v>
      </c>
      <c r="H23" s="2">
        <v>896423</v>
      </c>
      <c r="I23" s="2">
        <v>2590371</v>
      </c>
      <c r="J23" s="2">
        <v>164025</v>
      </c>
      <c r="K23" s="2">
        <v>802963</v>
      </c>
      <c r="L23" s="9">
        <v>640765</v>
      </c>
      <c r="M23" s="2">
        <v>70679</v>
      </c>
      <c r="N23" s="2">
        <v>218021</v>
      </c>
      <c r="O23" s="2">
        <v>407287</v>
      </c>
      <c r="P23" s="2">
        <v>2053799</v>
      </c>
      <c r="Q23" s="9">
        <v>121763</v>
      </c>
      <c r="R23" s="2">
        <v>88461</v>
      </c>
      <c r="S23" s="9" t="s">
        <v>0</v>
      </c>
      <c r="T23" s="1" t="s">
        <v>157</v>
      </c>
    </row>
    <row r="24" spans="1:20" x14ac:dyDescent="0.2">
      <c r="A24" s="1" t="s">
        <v>46</v>
      </c>
      <c r="B24" s="2">
        <v>458827</v>
      </c>
      <c r="C24" s="2">
        <v>565960</v>
      </c>
      <c r="D24" s="2">
        <v>1963710</v>
      </c>
      <c r="E24" s="2">
        <v>836763</v>
      </c>
      <c r="F24" s="2">
        <v>1332322</v>
      </c>
      <c r="G24" s="2">
        <v>829873</v>
      </c>
      <c r="H24" s="2">
        <v>2354557</v>
      </c>
      <c r="I24" s="2">
        <v>1575932</v>
      </c>
      <c r="J24" s="2">
        <v>2024774</v>
      </c>
      <c r="K24" s="2">
        <v>4478825</v>
      </c>
      <c r="L24" s="9">
        <v>863826</v>
      </c>
      <c r="M24" s="2">
        <v>1603561</v>
      </c>
      <c r="N24" s="2">
        <v>1668982</v>
      </c>
      <c r="O24" s="2">
        <v>691592</v>
      </c>
      <c r="P24" s="2">
        <v>1504312</v>
      </c>
      <c r="Q24" s="9">
        <v>442310</v>
      </c>
      <c r="R24" s="2">
        <v>4290571</v>
      </c>
      <c r="S24" s="9" t="s">
        <v>0</v>
      </c>
      <c r="T24" s="1" t="s">
        <v>158</v>
      </c>
    </row>
    <row r="25" spans="1:20" x14ac:dyDescent="0.2">
      <c r="A25" s="1" t="s">
        <v>47</v>
      </c>
      <c r="B25" s="2">
        <v>9402259</v>
      </c>
      <c r="C25" s="2">
        <v>5069482</v>
      </c>
      <c r="D25" s="2">
        <v>15523659</v>
      </c>
      <c r="E25" s="2">
        <v>3898487</v>
      </c>
      <c r="F25" s="2">
        <v>4826480</v>
      </c>
      <c r="G25" s="2">
        <v>6320631</v>
      </c>
      <c r="H25" s="2">
        <v>6820838</v>
      </c>
      <c r="I25" s="2">
        <v>14505764</v>
      </c>
      <c r="J25" s="2">
        <v>3245586</v>
      </c>
      <c r="K25" s="2">
        <v>26776134</v>
      </c>
      <c r="L25" s="9">
        <v>3327818</v>
      </c>
      <c r="M25" s="2">
        <v>5046943</v>
      </c>
      <c r="N25" s="2">
        <v>5164808</v>
      </c>
      <c r="O25" s="2">
        <v>8218757</v>
      </c>
      <c r="P25" s="2">
        <v>12316877</v>
      </c>
      <c r="Q25" s="9">
        <v>2688892</v>
      </c>
      <c r="R25" s="2">
        <v>5133588</v>
      </c>
      <c r="S25" s="9" t="s">
        <v>0</v>
      </c>
      <c r="T25" s="1" t="s">
        <v>159</v>
      </c>
    </row>
    <row r="26" spans="1:20" x14ac:dyDescent="0.2">
      <c r="A26" s="1" t="s">
        <v>48</v>
      </c>
      <c r="B26" s="1">
        <v>0</v>
      </c>
      <c r="C26" s="1">
        <v>0</v>
      </c>
      <c r="D26" s="1">
        <v>0</v>
      </c>
      <c r="E26" s="1">
        <v>0</v>
      </c>
      <c r="F26" s="1">
        <v>0</v>
      </c>
      <c r="G26" s="1">
        <v>0</v>
      </c>
      <c r="H26" s="2">
        <v>1369867</v>
      </c>
      <c r="I26" s="1">
        <v>0</v>
      </c>
      <c r="J26" s="1">
        <v>0</v>
      </c>
      <c r="K26" s="1">
        <v>0</v>
      </c>
      <c r="L26" s="9">
        <v>0</v>
      </c>
      <c r="M26" s="1">
        <v>0</v>
      </c>
      <c r="N26" s="1">
        <v>0</v>
      </c>
      <c r="O26" s="1">
        <v>0</v>
      </c>
      <c r="P26" s="1">
        <v>0</v>
      </c>
      <c r="Q26" s="2">
        <v>0</v>
      </c>
      <c r="R26" s="1">
        <v>0</v>
      </c>
      <c r="S26" s="9" t="s">
        <v>0</v>
      </c>
      <c r="T26" s="1" t="s">
        <v>160</v>
      </c>
    </row>
    <row r="27" spans="1:20" x14ac:dyDescent="0.2">
      <c r="A27" s="1" t="s">
        <v>49</v>
      </c>
      <c r="B27" s="2">
        <v>4258318</v>
      </c>
      <c r="C27" s="2">
        <v>1095999</v>
      </c>
      <c r="D27" s="2">
        <v>4031222</v>
      </c>
      <c r="E27" s="2">
        <v>1107642</v>
      </c>
      <c r="F27" s="2">
        <v>1181735</v>
      </c>
      <c r="G27" s="2">
        <v>1313224</v>
      </c>
      <c r="H27" s="2">
        <v>548534</v>
      </c>
      <c r="I27" s="2">
        <v>1861255</v>
      </c>
      <c r="J27" s="2">
        <v>509230</v>
      </c>
      <c r="K27" s="2">
        <v>1651798</v>
      </c>
      <c r="L27" s="9">
        <v>1139579</v>
      </c>
      <c r="M27" s="2">
        <v>1691017</v>
      </c>
      <c r="N27" s="2">
        <v>1476879</v>
      </c>
      <c r="O27" s="2">
        <v>1605115</v>
      </c>
      <c r="P27" s="2">
        <v>1030640</v>
      </c>
      <c r="Q27" s="9">
        <v>2194870</v>
      </c>
      <c r="R27" s="2">
        <v>686454</v>
      </c>
      <c r="S27" s="9" t="s">
        <v>0</v>
      </c>
      <c r="T27" s="1" t="s">
        <v>161</v>
      </c>
    </row>
    <row r="28" spans="1:20" x14ac:dyDescent="0.2">
      <c r="A28" s="1" t="s">
        <v>50</v>
      </c>
      <c r="B28" s="2">
        <v>4705220</v>
      </c>
      <c r="C28" s="2">
        <v>2679651</v>
      </c>
      <c r="D28" s="2">
        <v>1066887</v>
      </c>
      <c r="E28" s="2">
        <v>2120101</v>
      </c>
      <c r="F28" s="2">
        <v>2626650</v>
      </c>
      <c r="G28" s="2">
        <v>727367</v>
      </c>
      <c r="H28" s="2">
        <v>4580828</v>
      </c>
      <c r="I28" s="2">
        <v>1318019</v>
      </c>
      <c r="J28" s="2">
        <v>4142361</v>
      </c>
      <c r="K28" s="2">
        <v>7258450</v>
      </c>
      <c r="L28" s="9">
        <v>1794320</v>
      </c>
      <c r="M28" s="2">
        <v>2619025</v>
      </c>
      <c r="N28" s="2">
        <v>543541</v>
      </c>
      <c r="O28" s="2">
        <v>2073444</v>
      </c>
      <c r="P28" s="2">
        <v>3215163</v>
      </c>
      <c r="Q28" s="9">
        <v>1430663</v>
      </c>
      <c r="R28" s="2">
        <v>3472467</v>
      </c>
      <c r="S28" s="9" t="s">
        <v>0</v>
      </c>
      <c r="T28" s="1" t="s">
        <v>162</v>
      </c>
    </row>
    <row r="29" spans="1:20" x14ac:dyDescent="0.2">
      <c r="A29" s="1" t="s">
        <v>51</v>
      </c>
      <c r="B29" s="2">
        <v>28150</v>
      </c>
      <c r="C29" s="2">
        <v>120643</v>
      </c>
      <c r="D29" s="2">
        <v>341579</v>
      </c>
      <c r="E29" s="2">
        <v>104428</v>
      </c>
      <c r="F29" s="2">
        <v>180061</v>
      </c>
      <c r="G29" s="2">
        <v>147710</v>
      </c>
      <c r="H29" s="2">
        <v>9281</v>
      </c>
      <c r="I29" s="2">
        <v>197</v>
      </c>
      <c r="J29" s="1">
        <v>0</v>
      </c>
      <c r="K29" s="2">
        <v>5732264</v>
      </c>
      <c r="L29" s="9">
        <v>121054</v>
      </c>
      <c r="M29" s="2">
        <v>31106</v>
      </c>
      <c r="N29" s="2">
        <v>55379</v>
      </c>
      <c r="O29" s="2">
        <v>244968</v>
      </c>
      <c r="P29" s="2">
        <v>34508</v>
      </c>
      <c r="Q29" s="9">
        <v>162867</v>
      </c>
      <c r="R29" s="2">
        <v>71</v>
      </c>
      <c r="S29" s="9" t="s">
        <v>0</v>
      </c>
      <c r="T29" s="1" t="s">
        <v>163</v>
      </c>
    </row>
    <row r="30" spans="1:20" x14ac:dyDescent="0.2">
      <c r="A30" s="1" t="s">
        <v>52</v>
      </c>
      <c r="B30" s="1">
        <v>0</v>
      </c>
      <c r="C30" s="1">
        <v>0</v>
      </c>
      <c r="D30" s="1">
        <v>0</v>
      </c>
      <c r="E30" s="1">
        <v>0</v>
      </c>
      <c r="F30" s="1">
        <v>0</v>
      </c>
      <c r="G30" s="1">
        <v>0</v>
      </c>
      <c r="H30" s="1">
        <v>0</v>
      </c>
      <c r="I30" s="1">
        <v>0</v>
      </c>
      <c r="J30" s="1">
        <v>0</v>
      </c>
      <c r="K30" s="1">
        <v>0</v>
      </c>
      <c r="L30" s="9">
        <v>0</v>
      </c>
      <c r="M30" s="1">
        <v>0</v>
      </c>
      <c r="N30" s="1">
        <v>0</v>
      </c>
      <c r="O30" s="2">
        <v>0</v>
      </c>
      <c r="P30" s="1">
        <v>0</v>
      </c>
      <c r="Q30" s="2">
        <v>0</v>
      </c>
      <c r="R30" s="1">
        <v>0</v>
      </c>
      <c r="S30" s="9" t="s">
        <v>0</v>
      </c>
      <c r="T30" s="1" t="s">
        <v>164</v>
      </c>
    </row>
    <row r="31" spans="1:20" x14ac:dyDescent="0.2">
      <c r="A31" s="1" t="s">
        <v>53</v>
      </c>
      <c r="B31" s="2">
        <v>296463</v>
      </c>
      <c r="C31" s="2">
        <v>341873</v>
      </c>
      <c r="D31" s="2">
        <v>2802399</v>
      </c>
      <c r="E31" s="2">
        <v>1489938</v>
      </c>
      <c r="F31" s="2">
        <v>539963</v>
      </c>
      <c r="G31" s="2">
        <v>1196538</v>
      </c>
      <c r="H31" s="2">
        <v>662385</v>
      </c>
      <c r="I31" s="2">
        <v>1754689</v>
      </c>
      <c r="J31" s="2">
        <v>1222698</v>
      </c>
      <c r="K31" s="2">
        <v>3538580</v>
      </c>
      <c r="L31" s="9">
        <v>1768093</v>
      </c>
      <c r="M31" s="2">
        <v>937740</v>
      </c>
      <c r="N31" s="2">
        <v>658152</v>
      </c>
      <c r="O31" s="2">
        <v>1745557</v>
      </c>
      <c r="P31" s="2">
        <v>1485511</v>
      </c>
      <c r="Q31" s="9">
        <v>2058911</v>
      </c>
      <c r="R31" s="1">
        <v>0</v>
      </c>
      <c r="S31" s="9" t="s">
        <v>0</v>
      </c>
      <c r="T31" s="1" t="s">
        <v>165</v>
      </c>
    </row>
    <row r="32" spans="1:20" x14ac:dyDescent="0.2">
      <c r="A32" s="1" t="s">
        <v>54</v>
      </c>
      <c r="B32" s="2">
        <v>0</v>
      </c>
      <c r="C32" s="2">
        <v>0</v>
      </c>
      <c r="D32" s="2">
        <v>0</v>
      </c>
      <c r="E32" s="2">
        <v>0</v>
      </c>
      <c r="F32" s="2">
        <v>0</v>
      </c>
      <c r="G32" s="2">
        <v>0</v>
      </c>
      <c r="H32" s="2">
        <v>0</v>
      </c>
      <c r="I32" s="2">
        <v>0</v>
      </c>
      <c r="J32" s="2">
        <v>0</v>
      </c>
      <c r="K32" s="2">
        <v>0</v>
      </c>
      <c r="L32" s="9">
        <v>0</v>
      </c>
      <c r="M32" s="2">
        <v>0</v>
      </c>
      <c r="N32" s="2">
        <v>0</v>
      </c>
      <c r="O32" s="2">
        <v>0</v>
      </c>
      <c r="P32" s="2">
        <v>0</v>
      </c>
      <c r="Q32" s="2">
        <v>0</v>
      </c>
      <c r="R32" s="1">
        <v>0</v>
      </c>
      <c r="S32" s="9"/>
      <c r="T32" s="1" t="s">
        <v>166</v>
      </c>
    </row>
    <row r="33" spans="1:20" x14ac:dyDescent="0.2">
      <c r="A33" s="1" t="s">
        <v>55</v>
      </c>
      <c r="B33" s="2">
        <v>1078368</v>
      </c>
      <c r="C33" s="2">
        <v>2288900</v>
      </c>
      <c r="D33" s="2">
        <v>2476525</v>
      </c>
      <c r="E33" s="2">
        <v>2715292</v>
      </c>
      <c r="F33" s="2">
        <v>782793</v>
      </c>
      <c r="G33" s="2">
        <v>4383444</v>
      </c>
      <c r="H33" s="2">
        <v>1609464</v>
      </c>
      <c r="I33" s="2">
        <v>801424</v>
      </c>
      <c r="J33" s="2">
        <v>949131</v>
      </c>
      <c r="K33" s="2">
        <v>3381910</v>
      </c>
      <c r="L33" s="9">
        <v>63551</v>
      </c>
      <c r="M33" s="2">
        <v>896060</v>
      </c>
      <c r="N33" s="2">
        <v>1355669</v>
      </c>
      <c r="O33" s="2">
        <v>820861</v>
      </c>
      <c r="P33" s="2">
        <v>453521</v>
      </c>
      <c r="Q33" s="9">
        <v>426121</v>
      </c>
      <c r="R33" s="2">
        <v>874210</v>
      </c>
      <c r="S33" s="9" t="s">
        <v>0</v>
      </c>
      <c r="T33" s="1" t="s">
        <v>167</v>
      </c>
    </row>
    <row r="34" spans="1:20" x14ac:dyDescent="0.2">
      <c r="A34" s="1" t="s">
        <v>56</v>
      </c>
      <c r="B34" s="2">
        <v>95533204</v>
      </c>
      <c r="C34" s="2">
        <v>131180185</v>
      </c>
      <c r="D34" s="2">
        <v>93509365</v>
      </c>
      <c r="E34" s="2">
        <v>31080452</v>
      </c>
      <c r="F34" s="2">
        <v>34813161</v>
      </c>
      <c r="G34" s="2">
        <v>41608230</v>
      </c>
      <c r="H34" s="2">
        <v>44122576</v>
      </c>
      <c r="I34" s="2">
        <v>38082564</v>
      </c>
      <c r="J34" s="2">
        <v>22809964</v>
      </c>
      <c r="K34" s="2">
        <v>137866103</v>
      </c>
      <c r="L34" s="9">
        <f>SUM(L22:L33)</f>
        <v>15634077</v>
      </c>
      <c r="M34" s="2">
        <v>24867324</v>
      </c>
      <c r="N34" s="2">
        <v>32760726</v>
      </c>
      <c r="O34" s="2">
        <v>32941745</v>
      </c>
      <c r="P34" s="2">
        <v>50366424</v>
      </c>
      <c r="Q34" s="9">
        <v>15882674</v>
      </c>
      <c r="R34" s="2">
        <v>25986735</v>
      </c>
      <c r="S34" s="9" t="s">
        <v>0</v>
      </c>
      <c r="T34" s="1" t="s">
        <v>168</v>
      </c>
    </row>
    <row r="35" spans="1:20" x14ac:dyDescent="0.2">
      <c r="A35" s="1" t="s">
        <v>57</v>
      </c>
      <c r="B35" s="2">
        <v>9209848</v>
      </c>
      <c r="C35" s="2">
        <v>4294423</v>
      </c>
      <c r="D35" s="2">
        <v>13395557</v>
      </c>
      <c r="E35" s="2">
        <v>7866982</v>
      </c>
      <c r="F35" s="2">
        <v>7361766</v>
      </c>
      <c r="G35" s="2">
        <v>9842234</v>
      </c>
      <c r="H35" s="2">
        <v>9565769</v>
      </c>
      <c r="I35" s="2">
        <v>10646090</v>
      </c>
      <c r="J35" s="2">
        <v>5555350</v>
      </c>
      <c r="K35" s="2">
        <v>19625950</v>
      </c>
      <c r="L35" s="9">
        <v>2967477</v>
      </c>
      <c r="M35" s="2">
        <v>7615926</v>
      </c>
      <c r="N35" s="2">
        <v>7687636</v>
      </c>
      <c r="O35" s="2">
        <v>2649610</v>
      </c>
      <c r="P35" s="2">
        <v>14476457</v>
      </c>
      <c r="Q35" s="9">
        <v>3585654</v>
      </c>
      <c r="R35" s="2">
        <v>6985746</v>
      </c>
      <c r="S35" s="9" t="s">
        <v>0</v>
      </c>
      <c r="T35" s="1" t="s">
        <v>169</v>
      </c>
    </row>
    <row r="36" spans="1:20" x14ac:dyDescent="0.2">
      <c r="A36" s="1" t="s">
        <v>58</v>
      </c>
      <c r="B36" s="2">
        <v>17224371</v>
      </c>
      <c r="C36" s="2">
        <v>896968</v>
      </c>
      <c r="D36" s="2">
        <v>16450627</v>
      </c>
      <c r="E36" s="2">
        <v>8187468</v>
      </c>
      <c r="F36" s="2">
        <v>6191940</v>
      </c>
      <c r="G36" s="2">
        <v>9131743</v>
      </c>
      <c r="H36" s="2">
        <v>11773232</v>
      </c>
      <c r="I36" s="2">
        <v>9289453</v>
      </c>
      <c r="J36" s="2">
        <v>5864977</v>
      </c>
      <c r="K36" s="2">
        <v>30721329</v>
      </c>
      <c r="L36" s="9">
        <v>2291713</v>
      </c>
      <c r="M36" s="2">
        <v>5468656</v>
      </c>
      <c r="N36" s="2">
        <v>8023869</v>
      </c>
      <c r="O36" s="2">
        <v>4559967</v>
      </c>
      <c r="P36" s="2">
        <v>12541846</v>
      </c>
      <c r="Q36" s="9">
        <v>4416645</v>
      </c>
      <c r="R36" s="2">
        <v>7848058</v>
      </c>
      <c r="S36" s="9" t="s">
        <v>0</v>
      </c>
      <c r="T36" s="1" t="s">
        <v>170</v>
      </c>
    </row>
    <row r="37" spans="1:20" x14ac:dyDescent="0.2">
      <c r="A37" s="1" t="s">
        <v>59</v>
      </c>
      <c r="B37" s="2">
        <v>4040319</v>
      </c>
      <c r="C37" s="2">
        <v>97969547</v>
      </c>
      <c r="D37" s="2">
        <v>1599633</v>
      </c>
      <c r="E37" s="2">
        <v>469932</v>
      </c>
      <c r="F37" s="2">
        <v>2552587</v>
      </c>
      <c r="G37" s="2">
        <v>375000</v>
      </c>
      <c r="H37" s="2">
        <v>39873</v>
      </c>
      <c r="I37" s="2">
        <v>594710</v>
      </c>
      <c r="J37" s="1">
        <v>0</v>
      </c>
      <c r="K37" s="2">
        <v>534910</v>
      </c>
      <c r="L37" s="9">
        <v>0</v>
      </c>
      <c r="M37" s="2">
        <v>232931</v>
      </c>
      <c r="N37" s="2">
        <v>28378</v>
      </c>
      <c r="O37" s="2">
        <v>30001</v>
      </c>
      <c r="P37" s="2">
        <v>111695</v>
      </c>
      <c r="Q37" s="2">
        <v>0</v>
      </c>
      <c r="R37" s="1">
        <v>0</v>
      </c>
      <c r="S37" s="9" t="s">
        <v>0</v>
      </c>
      <c r="T37" s="1" t="s">
        <v>171</v>
      </c>
    </row>
    <row r="38" spans="1:20" x14ac:dyDescent="0.2">
      <c r="A38" s="1" t="s">
        <v>60</v>
      </c>
      <c r="B38" s="1">
        <v>0</v>
      </c>
      <c r="C38" s="1">
        <v>0</v>
      </c>
      <c r="D38" s="2">
        <v>297390</v>
      </c>
      <c r="E38" s="2">
        <v>200000</v>
      </c>
      <c r="F38" s="2">
        <v>44098</v>
      </c>
      <c r="G38" s="2">
        <v>490000</v>
      </c>
      <c r="H38" s="1">
        <v>0</v>
      </c>
      <c r="I38" s="1">
        <v>0</v>
      </c>
      <c r="J38" s="1">
        <v>0</v>
      </c>
      <c r="K38" s="2">
        <v>1307000</v>
      </c>
      <c r="L38" s="9">
        <v>0</v>
      </c>
      <c r="M38" s="1">
        <v>0</v>
      </c>
      <c r="N38" s="1">
        <v>0</v>
      </c>
      <c r="O38" s="2">
        <v>136001</v>
      </c>
      <c r="P38" s="2">
        <v>115000</v>
      </c>
      <c r="Q38" s="2">
        <v>0</v>
      </c>
      <c r="R38" s="1">
        <v>0</v>
      </c>
      <c r="S38" s="9" t="s">
        <v>0</v>
      </c>
      <c r="T38" s="1" t="s">
        <v>172</v>
      </c>
    </row>
    <row r="39" spans="1:20" x14ac:dyDescent="0.2">
      <c r="A39" s="1" t="s">
        <v>61</v>
      </c>
      <c r="B39" s="2">
        <v>250000</v>
      </c>
      <c r="C39" s="1">
        <v>0</v>
      </c>
      <c r="D39" s="1">
        <v>0</v>
      </c>
      <c r="E39" s="2">
        <v>100000</v>
      </c>
      <c r="F39" s="1">
        <v>0</v>
      </c>
      <c r="G39" s="1">
        <v>0</v>
      </c>
      <c r="H39" s="1">
        <v>0</v>
      </c>
      <c r="I39" s="1">
        <v>0</v>
      </c>
      <c r="J39" s="1">
        <v>0</v>
      </c>
      <c r="K39" s="1">
        <v>0</v>
      </c>
      <c r="L39" s="9">
        <v>0</v>
      </c>
      <c r="M39" s="1">
        <v>0</v>
      </c>
      <c r="N39" s="1">
        <v>0</v>
      </c>
      <c r="O39" s="1">
        <v>0</v>
      </c>
      <c r="P39" s="1">
        <v>0</v>
      </c>
      <c r="Q39" s="2">
        <v>0</v>
      </c>
      <c r="R39" s="1">
        <v>0</v>
      </c>
      <c r="S39" s="9" t="s">
        <v>0</v>
      </c>
      <c r="T39" s="1" t="s">
        <v>173</v>
      </c>
    </row>
    <row r="40" spans="1:20" x14ac:dyDescent="0.2">
      <c r="A40" s="1" t="s">
        <v>62</v>
      </c>
      <c r="B40" s="2">
        <v>30724538</v>
      </c>
      <c r="C40" s="2">
        <v>103160938</v>
      </c>
      <c r="D40" s="2">
        <v>31743207</v>
      </c>
      <c r="E40" s="2">
        <v>16824382</v>
      </c>
      <c r="F40" s="2">
        <v>16150391</v>
      </c>
      <c r="G40" s="2">
        <v>19838977</v>
      </c>
      <c r="H40" s="2">
        <v>21378874</v>
      </c>
      <c r="I40" s="2">
        <v>20530253</v>
      </c>
      <c r="J40" s="2">
        <v>11420327</v>
      </c>
      <c r="K40" s="2">
        <v>52189189</v>
      </c>
      <c r="L40" s="9">
        <f>SUM(L35:L39)</f>
        <v>5259190</v>
      </c>
      <c r="M40" s="2">
        <v>13317513</v>
      </c>
      <c r="N40" s="2">
        <v>15739883</v>
      </c>
      <c r="O40" s="2">
        <v>7375579</v>
      </c>
      <c r="P40" s="2">
        <v>27244998</v>
      </c>
      <c r="Q40" s="9">
        <v>8002299</v>
      </c>
      <c r="R40" s="2">
        <v>14833804</v>
      </c>
      <c r="S40" s="9" t="s">
        <v>0</v>
      </c>
      <c r="T40" s="1" t="s">
        <v>174</v>
      </c>
    </row>
    <row r="41" spans="1:20" x14ac:dyDescent="0.2">
      <c r="A41" s="1" t="s">
        <v>63</v>
      </c>
      <c r="B41" s="1">
        <v>0</v>
      </c>
      <c r="C41" s="1">
        <v>0</v>
      </c>
      <c r="D41" s="2">
        <v>9050549</v>
      </c>
      <c r="E41" s="2">
        <v>0</v>
      </c>
      <c r="F41" s="1">
        <v>0</v>
      </c>
      <c r="G41" s="1">
        <v>0</v>
      </c>
      <c r="H41" s="1">
        <v>0</v>
      </c>
      <c r="I41" s="2">
        <v>307095</v>
      </c>
      <c r="J41" s="2">
        <v>1169931</v>
      </c>
      <c r="K41" s="2">
        <v>0</v>
      </c>
      <c r="L41" s="9">
        <v>0</v>
      </c>
      <c r="M41" s="2">
        <v>82584</v>
      </c>
      <c r="N41" s="1">
        <v>0</v>
      </c>
      <c r="O41" s="2">
        <v>770827</v>
      </c>
      <c r="P41" s="2">
        <v>2288613</v>
      </c>
      <c r="Q41" s="9">
        <v>152387</v>
      </c>
      <c r="R41" s="1">
        <v>0</v>
      </c>
      <c r="S41" s="9" t="s">
        <v>0</v>
      </c>
      <c r="T41" s="1" t="s">
        <v>175</v>
      </c>
    </row>
    <row r="42" spans="1:20" x14ac:dyDescent="0.2">
      <c r="A42" s="1" t="s">
        <v>64</v>
      </c>
      <c r="B42" s="2">
        <v>2150976</v>
      </c>
      <c r="C42" s="2">
        <v>2304010</v>
      </c>
      <c r="D42" s="2">
        <v>2691195</v>
      </c>
      <c r="E42" s="2">
        <v>792499</v>
      </c>
      <c r="F42" s="2">
        <v>2380392</v>
      </c>
      <c r="G42" s="2">
        <v>2171535</v>
      </c>
      <c r="H42" s="2">
        <v>1958911</v>
      </c>
      <c r="I42" s="2">
        <v>863100</v>
      </c>
      <c r="J42" s="2">
        <v>1353075</v>
      </c>
      <c r="K42" s="2">
        <v>7115332</v>
      </c>
      <c r="L42" s="9">
        <v>4143611</v>
      </c>
      <c r="M42" s="2">
        <v>1548387</v>
      </c>
      <c r="N42" s="2">
        <v>1932543</v>
      </c>
      <c r="O42" s="2">
        <v>3187047</v>
      </c>
      <c r="P42" s="2">
        <v>2975375</v>
      </c>
      <c r="Q42" s="9">
        <v>1492327</v>
      </c>
      <c r="R42" s="2">
        <v>2811251</v>
      </c>
      <c r="S42" s="9" t="s">
        <v>0</v>
      </c>
      <c r="T42" s="1" t="s">
        <v>176</v>
      </c>
    </row>
    <row r="43" spans="1:20" x14ac:dyDescent="0.2">
      <c r="A43" s="1" t="s">
        <v>65</v>
      </c>
      <c r="B43" s="2">
        <v>0</v>
      </c>
      <c r="C43" s="2">
        <v>0</v>
      </c>
      <c r="D43" s="2">
        <v>0</v>
      </c>
      <c r="E43" s="2">
        <v>0</v>
      </c>
      <c r="F43" s="2">
        <v>0</v>
      </c>
      <c r="G43" s="2">
        <v>0</v>
      </c>
      <c r="H43" s="2">
        <v>0</v>
      </c>
      <c r="I43" s="2">
        <v>0</v>
      </c>
      <c r="J43" s="2">
        <v>0</v>
      </c>
      <c r="K43" s="2">
        <v>0</v>
      </c>
      <c r="L43" s="9">
        <v>1030239</v>
      </c>
      <c r="M43" s="2">
        <v>0</v>
      </c>
      <c r="N43" s="2">
        <v>0</v>
      </c>
      <c r="O43" s="2">
        <v>0</v>
      </c>
      <c r="P43" s="2">
        <v>0</v>
      </c>
      <c r="Q43" s="2">
        <v>0</v>
      </c>
      <c r="R43" s="2">
        <v>0</v>
      </c>
      <c r="S43" s="9"/>
      <c r="T43" s="1" t="s">
        <v>177</v>
      </c>
    </row>
    <row r="44" spans="1:20" x14ac:dyDescent="0.2">
      <c r="A44" s="1" t="s">
        <v>66</v>
      </c>
      <c r="B44" s="2">
        <v>10994710</v>
      </c>
      <c r="C44" s="2">
        <v>1956038</v>
      </c>
      <c r="D44" s="2">
        <v>7534486</v>
      </c>
      <c r="E44" s="2">
        <v>2218949</v>
      </c>
      <c r="F44" s="2">
        <v>1946083</v>
      </c>
      <c r="G44" s="2">
        <v>3517423</v>
      </c>
      <c r="H44" s="2">
        <v>2719351</v>
      </c>
      <c r="I44" s="2">
        <v>668897</v>
      </c>
      <c r="J44" s="2">
        <v>2630775</v>
      </c>
      <c r="K44" s="2">
        <v>22744232</v>
      </c>
      <c r="L44" s="9">
        <v>0</v>
      </c>
      <c r="M44" s="2">
        <v>1669555</v>
      </c>
      <c r="N44" s="2">
        <v>738325</v>
      </c>
      <c r="O44" s="2">
        <v>547219</v>
      </c>
      <c r="P44" s="2">
        <v>3027374</v>
      </c>
      <c r="Q44" s="9">
        <v>654740</v>
      </c>
      <c r="R44" s="2">
        <v>2293431</v>
      </c>
      <c r="S44" s="9" t="s">
        <v>0</v>
      </c>
      <c r="T44" s="1" t="s">
        <v>178</v>
      </c>
    </row>
    <row r="45" spans="1:20" x14ac:dyDescent="0.2">
      <c r="A45" s="1" t="s">
        <v>67</v>
      </c>
      <c r="B45" s="2">
        <v>79359</v>
      </c>
      <c r="C45" s="2">
        <v>1016632</v>
      </c>
      <c r="D45" s="1">
        <v>0</v>
      </c>
      <c r="E45" s="2">
        <v>176252</v>
      </c>
      <c r="F45" s="1">
        <v>0</v>
      </c>
      <c r="G45" s="2">
        <v>60025</v>
      </c>
      <c r="H45" s="1">
        <v>0</v>
      </c>
      <c r="I45" s="1">
        <v>0</v>
      </c>
      <c r="J45" s="1">
        <v>0</v>
      </c>
      <c r="K45" s="2">
        <v>1789318</v>
      </c>
      <c r="L45" s="9">
        <v>0</v>
      </c>
      <c r="M45" s="2">
        <v>115892</v>
      </c>
      <c r="N45" s="2">
        <v>101852</v>
      </c>
      <c r="O45" s="2">
        <v>6750</v>
      </c>
      <c r="P45" s="1">
        <v>0</v>
      </c>
      <c r="Q45" s="2">
        <v>0</v>
      </c>
      <c r="R45" s="2">
        <v>28000</v>
      </c>
      <c r="S45" s="9" t="s">
        <v>0</v>
      </c>
      <c r="T45" s="1" t="s">
        <v>179</v>
      </c>
    </row>
    <row r="46" spans="1:20" x14ac:dyDescent="0.2">
      <c r="A46" s="1" t="s">
        <v>68</v>
      </c>
      <c r="B46" s="1">
        <v>0</v>
      </c>
      <c r="C46" s="1">
        <v>0</v>
      </c>
      <c r="D46" s="1">
        <v>0</v>
      </c>
      <c r="E46" s="1">
        <v>0</v>
      </c>
      <c r="F46" s="1">
        <v>0</v>
      </c>
      <c r="G46" s="1">
        <v>0</v>
      </c>
      <c r="H46" s="1">
        <v>0</v>
      </c>
      <c r="I46" s="1">
        <v>0</v>
      </c>
      <c r="J46" s="1">
        <v>0</v>
      </c>
      <c r="K46" s="2">
        <v>1500000</v>
      </c>
      <c r="L46" s="9">
        <v>0</v>
      </c>
      <c r="M46" s="1">
        <v>0</v>
      </c>
      <c r="N46" s="1">
        <v>0</v>
      </c>
      <c r="O46" s="1">
        <v>0</v>
      </c>
      <c r="P46" s="1">
        <v>0</v>
      </c>
      <c r="Q46" s="2">
        <v>0</v>
      </c>
      <c r="R46" s="1">
        <v>0</v>
      </c>
      <c r="S46" s="9" t="s">
        <v>0</v>
      </c>
      <c r="T46" s="1" t="s">
        <v>180</v>
      </c>
    </row>
    <row r="47" spans="1:20" x14ac:dyDescent="0.2">
      <c r="A47" s="1" t="s">
        <v>69</v>
      </c>
      <c r="B47" s="1">
        <v>0</v>
      </c>
      <c r="C47" s="1">
        <v>0</v>
      </c>
      <c r="D47" s="1">
        <v>0</v>
      </c>
      <c r="E47" s="1">
        <v>0</v>
      </c>
      <c r="F47" s="1">
        <v>0</v>
      </c>
      <c r="G47" s="1">
        <v>0</v>
      </c>
      <c r="H47" s="1">
        <v>0</v>
      </c>
      <c r="I47" s="1">
        <v>0</v>
      </c>
      <c r="J47" s="1">
        <v>0</v>
      </c>
      <c r="K47" s="2">
        <v>0</v>
      </c>
      <c r="L47" s="9">
        <v>0</v>
      </c>
      <c r="M47" s="1">
        <v>0</v>
      </c>
      <c r="N47" s="1">
        <v>0</v>
      </c>
      <c r="O47" s="1">
        <v>0</v>
      </c>
      <c r="P47" s="1">
        <v>0</v>
      </c>
      <c r="Q47" s="2">
        <v>0</v>
      </c>
      <c r="R47" s="1">
        <v>0</v>
      </c>
      <c r="S47" s="9"/>
      <c r="T47" s="1" t="s">
        <v>181</v>
      </c>
    </row>
    <row r="48" spans="1:20" x14ac:dyDescent="0.2">
      <c r="A48" s="1" t="s">
        <v>70</v>
      </c>
      <c r="B48" s="2">
        <v>512462</v>
      </c>
      <c r="C48" s="2">
        <v>250588</v>
      </c>
      <c r="D48" s="2">
        <v>1210701</v>
      </c>
      <c r="E48" s="2">
        <v>14946</v>
      </c>
      <c r="F48" s="2">
        <v>25187</v>
      </c>
      <c r="G48" s="2">
        <v>331064</v>
      </c>
      <c r="H48" s="2">
        <v>247490</v>
      </c>
      <c r="I48" s="2">
        <v>27577</v>
      </c>
      <c r="J48" s="2">
        <v>62644</v>
      </c>
      <c r="K48" s="2">
        <v>2225993</v>
      </c>
      <c r="L48" s="9">
        <v>0</v>
      </c>
      <c r="M48" s="1">
        <v>0</v>
      </c>
      <c r="N48" s="2">
        <v>33196</v>
      </c>
      <c r="O48" s="2">
        <v>43948</v>
      </c>
      <c r="P48" s="2">
        <v>45186</v>
      </c>
      <c r="Q48" s="9">
        <v>195420</v>
      </c>
      <c r="R48" s="1">
        <v>0</v>
      </c>
      <c r="S48" s="9" t="s">
        <v>0</v>
      </c>
      <c r="T48" s="1" t="s">
        <v>182</v>
      </c>
    </row>
    <row r="49" spans="1:20" x14ac:dyDescent="0.2">
      <c r="A49" s="1" t="s">
        <v>71</v>
      </c>
      <c r="B49" s="2">
        <v>432873</v>
      </c>
      <c r="C49" s="2">
        <v>503308</v>
      </c>
      <c r="D49" s="2">
        <v>627524</v>
      </c>
      <c r="E49" s="2">
        <v>-72269</v>
      </c>
      <c r="F49" s="2">
        <v>178946</v>
      </c>
      <c r="G49" s="2">
        <v>423126</v>
      </c>
      <c r="H49" s="2">
        <v>348893</v>
      </c>
      <c r="I49" s="2">
        <v>0</v>
      </c>
      <c r="J49" s="2">
        <v>27802</v>
      </c>
      <c r="K49" s="2">
        <v>216755</v>
      </c>
      <c r="L49" s="9">
        <v>0</v>
      </c>
      <c r="M49" s="2">
        <v>51049</v>
      </c>
      <c r="N49" s="2">
        <v>313565</v>
      </c>
      <c r="O49" s="2">
        <v>22412</v>
      </c>
      <c r="P49" s="2">
        <v>390709</v>
      </c>
      <c r="Q49" s="9">
        <v>0</v>
      </c>
      <c r="R49" s="2">
        <v>51002</v>
      </c>
      <c r="S49" s="9" t="s">
        <v>0</v>
      </c>
      <c r="T49" s="1" t="s">
        <v>183</v>
      </c>
    </row>
    <row r="50" spans="1:20" x14ac:dyDescent="0.2">
      <c r="A50" s="1" t="s">
        <v>72</v>
      </c>
      <c r="B50" s="2">
        <v>591533</v>
      </c>
      <c r="C50" s="2">
        <v>0</v>
      </c>
      <c r="D50" s="2">
        <v>274982</v>
      </c>
      <c r="E50" s="2">
        <v>774022</v>
      </c>
      <c r="F50" s="2">
        <v>0</v>
      </c>
      <c r="G50" s="1">
        <v>0</v>
      </c>
      <c r="H50" s="2">
        <v>26864</v>
      </c>
      <c r="I50" s="2">
        <v>46535</v>
      </c>
      <c r="J50" s="1">
        <v>0</v>
      </c>
      <c r="K50" s="1">
        <v>0</v>
      </c>
      <c r="L50" s="9">
        <v>0</v>
      </c>
      <c r="M50" s="1">
        <v>0</v>
      </c>
      <c r="N50" s="1">
        <v>0</v>
      </c>
      <c r="O50" s="2">
        <v>0</v>
      </c>
      <c r="P50" s="1">
        <v>0</v>
      </c>
      <c r="Q50" s="2">
        <v>0</v>
      </c>
      <c r="R50" s="1">
        <v>0</v>
      </c>
      <c r="S50" s="9" t="s">
        <v>0</v>
      </c>
      <c r="T50" s="1" t="s">
        <v>184</v>
      </c>
    </row>
    <row r="51" spans="1:20" x14ac:dyDescent="0.2">
      <c r="A51" s="1" t="s">
        <v>73</v>
      </c>
      <c r="B51" s="2">
        <v>8157278</v>
      </c>
      <c r="C51" s="2">
        <v>1011603</v>
      </c>
      <c r="D51" s="2">
        <v>697949</v>
      </c>
      <c r="E51" s="2">
        <v>198823</v>
      </c>
      <c r="F51" s="2">
        <v>3137071</v>
      </c>
      <c r="G51" s="2">
        <v>371042</v>
      </c>
      <c r="H51" s="2">
        <v>190568</v>
      </c>
      <c r="I51" s="2">
        <v>3514572</v>
      </c>
      <c r="J51" s="2">
        <v>1335193</v>
      </c>
      <c r="K51" s="2">
        <v>1660046</v>
      </c>
      <c r="L51" s="9">
        <v>3119882</v>
      </c>
      <c r="M51" s="2">
        <v>1844262</v>
      </c>
      <c r="N51" s="2">
        <v>1604739</v>
      </c>
      <c r="O51" s="2">
        <v>3701544</v>
      </c>
      <c r="P51" s="2">
        <v>918261</v>
      </c>
      <c r="Q51" s="9">
        <v>1965727</v>
      </c>
      <c r="R51" s="2">
        <v>285100</v>
      </c>
      <c r="S51" s="9" t="s">
        <v>0</v>
      </c>
      <c r="T51" s="1" t="s">
        <v>185</v>
      </c>
    </row>
    <row r="52" spans="1:20" x14ac:dyDescent="0.2">
      <c r="A52" s="1" t="s">
        <v>74</v>
      </c>
      <c r="B52" s="2">
        <v>53643729</v>
      </c>
      <c r="C52" s="2">
        <v>110203117</v>
      </c>
      <c r="D52" s="2">
        <v>53830593</v>
      </c>
      <c r="E52" s="2">
        <v>20927604</v>
      </c>
      <c r="F52" s="2">
        <v>23818070</v>
      </c>
      <c r="G52" s="2">
        <v>26713192</v>
      </c>
      <c r="H52" s="2">
        <v>26870951</v>
      </c>
      <c r="I52" s="2">
        <v>25958029</v>
      </c>
      <c r="J52" s="2">
        <v>17999747</v>
      </c>
      <c r="K52" s="2">
        <v>89440865</v>
      </c>
      <c r="L52" s="9">
        <f>SUM(L40:L51)</f>
        <v>13552922</v>
      </c>
      <c r="M52" s="2">
        <v>18629242</v>
      </c>
      <c r="N52" s="2">
        <v>20464103</v>
      </c>
      <c r="O52" s="2">
        <v>15655326</v>
      </c>
      <c r="P52" s="2">
        <v>36890516</v>
      </c>
      <c r="Q52" s="9">
        <v>12462900</v>
      </c>
      <c r="R52" s="2">
        <v>20302588</v>
      </c>
      <c r="S52" s="9" t="s">
        <v>0</v>
      </c>
      <c r="T52" s="1" t="s">
        <v>186</v>
      </c>
    </row>
    <row r="53" spans="1:20" x14ac:dyDescent="0.2">
      <c r="A53" s="1" t="s">
        <v>75</v>
      </c>
      <c r="B53" s="2">
        <v>22050000</v>
      </c>
      <c r="C53" s="2">
        <v>10000000</v>
      </c>
      <c r="D53" s="2">
        <v>30000000</v>
      </c>
      <c r="E53" s="2">
        <v>8000000</v>
      </c>
      <c r="F53" s="2">
        <v>8000000</v>
      </c>
      <c r="G53" s="2">
        <v>8000000</v>
      </c>
      <c r="H53" s="2">
        <v>8000000</v>
      </c>
      <c r="I53" s="2">
        <v>9100000</v>
      </c>
      <c r="J53" s="2">
        <v>5600000</v>
      </c>
      <c r="K53" s="2">
        <v>26000000</v>
      </c>
      <c r="L53" s="9">
        <v>6000000</v>
      </c>
      <c r="M53" s="2">
        <v>9500000</v>
      </c>
      <c r="N53" s="2">
        <v>8000000</v>
      </c>
      <c r="O53" s="2">
        <v>18150000</v>
      </c>
      <c r="P53" s="2">
        <v>8000000</v>
      </c>
      <c r="Q53" s="9">
        <v>9215909</v>
      </c>
      <c r="R53" s="2">
        <v>10000000</v>
      </c>
      <c r="S53" s="9" t="s">
        <v>0</v>
      </c>
      <c r="T53" s="1" t="s">
        <v>187</v>
      </c>
    </row>
    <row r="54" spans="1:20" x14ac:dyDescent="0.2">
      <c r="A54" s="1" t="s">
        <v>76</v>
      </c>
      <c r="B54" s="1">
        <v>0</v>
      </c>
      <c r="C54" s="2">
        <v>3750000</v>
      </c>
      <c r="D54" s="1">
        <v>0</v>
      </c>
      <c r="E54" s="1">
        <v>0</v>
      </c>
      <c r="F54" s="1">
        <v>0</v>
      </c>
      <c r="G54" s="1">
        <v>0</v>
      </c>
      <c r="H54" s="2">
        <v>41507</v>
      </c>
      <c r="I54" s="1">
        <v>0</v>
      </c>
      <c r="J54" s="1">
        <v>0</v>
      </c>
      <c r="K54" s="1">
        <v>0</v>
      </c>
      <c r="L54" s="9">
        <v>0</v>
      </c>
      <c r="M54" s="1">
        <v>0</v>
      </c>
      <c r="N54" s="1">
        <v>0</v>
      </c>
      <c r="O54" s="1">
        <v>0</v>
      </c>
      <c r="P54" s="1">
        <v>0</v>
      </c>
      <c r="Q54" s="2">
        <v>0</v>
      </c>
      <c r="R54" s="1">
        <v>0</v>
      </c>
      <c r="S54" s="9" t="s">
        <v>0</v>
      </c>
      <c r="T54" s="1" t="s">
        <v>188</v>
      </c>
    </row>
    <row r="55" spans="1:20" x14ac:dyDescent="0.2">
      <c r="A55" s="1" t="s">
        <v>77</v>
      </c>
      <c r="B55" s="1">
        <v>0</v>
      </c>
      <c r="C55" s="1">
        <v>0</v>
      </c>
      <c r="D55" s="1">
        <v>0</v>
      </c>
      <c r="E55" s="1">
        <v>0</v>
      </c>
      <c r="F55" s="1">
        <v>0</v>
      </c>
      <c r="G55" s="1">
        <v>0</v>
      </c>
      <c r="H55" s="1">
        <v>0</v>
      </c>
      <c r="I55" s="1">
        <v>0</v>
      </c>
      <c r="J55" s="2">
        <v>69118</v>
      </c>
      <c r="K55" s="1">
        <v>0</v>
      </c>
      <c r="L55" s="9">
        <v>0</v>
      </c>
      <c r="M55" s="2">
        <v>2019280</v>
      </c>
      <c r="N55" s="1">
        <v>0</v>
      </c>
      <c r="O55" s="1">
        <v>0</v>
      </c>
      <c r="P55" s="1">
        <v>0</v>
      </c>
      <c r="Q55" s="9">
        <v>3330636</v>
      </c>
      <c r="R55" s="1">
        <v>0</v>
      </c>
      <c r="S55" s="9" t="s">
        <v>0</v>
      </c>
      <c r="T55" s="1" t="s">
        <v>189</v>
      </c>
    </row>
    <row r="56" spans="1:20" x14ac:dyDescent="0.2">
      <c r="A56" s="1" t="s">
        <v>78</v>
      </c>
      <c r="B56" s="1">
        <v>0</v>
      </c>
      <c r="C56" s="1">
        <v>0</v>
      </c>
      <c r="D56" s="1">
        <v>0</v>
      </c>
      <c r="E56" s="1">
        <v>0</v>
      </c>
      <c r="F56" s="1">
        <v>0</v>
      </c>
      <c r="G56" s="1">
        <v>0</v>
      </c>
      <c r="H56" s="1">
        <v>0</v>
      </c>
      <c r="I56" s="1">
        <v>0</v>
      </c>
      <c r="J56" s="2">
        <v>0</v>
      </c>
      <c r="K56" s="1">
        <v>0</v>
      </c>
      <c r="L56" s="9">
        <v>0</v>
      </c>
      <c r="M56" s="2">
        <v>0</v>
      </c>
      <c r="N56" s="1">
        <v>0</v>
      </c>
      <c r="O56" s="1">
        <v>0</v>
      </c>
      <c r="P56" s="1">
        <v>0</v>
      </c>
      <c r="Q56" s="2">
        <v>0</v>
      </c>
      <c r="R56" s="1">
        <v>0</v>
      </c>
      <c r="S56" s="9"/>
      <c r="T56" s="1" t="s">
        <v>190</v>
      </c>
    </row>
    <row r="57" spans="1:20" x14ac:dyDescent="0.2">
      <c r="A57" s="1" t="s">
        <v>79</v>
      </c>
      <c r="B57" s="2">
        <v>5512500</v>
      </c>
      <c r="C57" s="2">
        <v>2683469</v>
      </c>
      <c r="D57" s="2">
        <v>7500000</v>
      </c>
      <c r="E57" s="2">
        <v>1381765</v>
      </c>
      <c r="F57" s="2">
        <v>1791730</v>
      </c>
      <c r="G57" s="2">
        <v>2089651</v>
      </c>
      <c r="H57" s="2">
        <v>2000000</v>
      </c>
      <c r="I57" s="2">
        <v>2275000</v>
      </c>
      <c r="J57" s="2">
        <v>234243</v>
      </c>
      <c r="K57" s="2">
        <v>6500000</v>
      </c>
      <c r="L57" s="9">
        <v>79490</v>
      </c>
      <c r="M57" s="2">
        <v>320602</v>
      </c>
      <c r="N57" s="2">
        <v>1718918</v>
      </c>
      <c r="O57" s="2">
        <v>2764938</v>
      </c>
      <c r="P57" s="2">
        <v>1945688</v>
      </c>
      <c r="Q57" s="9">
        <v>1086848</v>
      </c>
      <c r="R57" s="2">
        <v>233225</v>
      </c>
      <c r="S57" s="9" t="s">
        <v>0</v>
      </c>
      <c r="T57" s="1" t="s">
        <v>191</v>
      </c>
    </row>
    <row r="58" spans="1:20" x14ac:dyDescent="0.2">
      <c r="A58" s="1" t="s">
        <v>80</v>
      </c>
      <c r="B58" s="2">
        <v>2000000</v>
      </c>
      <c r="C58" s="2">
        <v>1326652</v>
      </c>
      <c r="D58" s="1">
        <v>0</v>
      </c>
      <c r="E58" s="2">
        <v>174717</v>
      </c>
      <c r="F58" s="2">
        <v>15948</v>
      </c>
      <c r="G58" s="2">
        <v>1668538</v>
      </c>
      <c r="H58" s="1">
        <v>0</v>
      </c>
      <c r="I58" s="1">
        <v>0</v>
      </c>
      <c r="J58" s="2">
        <v>182726</v>
      </c>
      <c r="K58" s="1">
        <v>0</v>
      </c>
      <c r="L58" s="9">
        <v>0</v>
      </c>
      <c r="M58" s="1">
        <v>0</v>
      </c>
      <c r="N58" s="2">
        <v>800000</v>
      </c>
      <c r="O58" s="1">
        <v>0</v>
      </c>
      <c r="P58" s="2">
        <v>15676</v>
      </c>
      <c r="Q58" s="9">
        <v>194619</v>
      </c>
      <c r="R58" s="1">
        <v>0</v>
      </c>
      <c r="S58" s="9" t="s">
        <v>0</v>
      </c>
      <c r="T58" s="1" t="s">
        <v>192</v>
      </c>
    </row>
    <row r="59" spans="1:20" x14ac:dyDescent="0.2">
      <c r="A59" s="1" t="s">
        <v>81</v>
      </c>
      <c r="B59" s="1">
        <v>0</v>
      </c>
      <c r="C59" s="1">
        <v>0</v>
      </c>
      <c r="D59" s="1">
        <v>0</v>
      </c>
      <c r="E59" s="1">
        <v>0</v>
      </c>
      <c r="F59" s="1">
        <v>0</v>
      </c>
      <c r="G59" s="1">
        <v>0</v>
      </c>
      <c r="H59" s="1">
        <v>0</v>
      </c>
      <c r="I59" s="1">
        <v>0</v>
      </c>
      <c r="J59" s="1">
        <v>0</v>
      </c>
      <c r="K59" s="1">
        <v>0</v>
      </c>
      <c r="L59" s="9">
        <v>0</v>
      </c>
      <c r="M59" s="1">
        <v>0</v>
      </c>
      <c r="N59" s="1">
        <v>0</v>
      </c>
      <c r="O59" s="1">
        <v>0</v>
      </c>
      <c r="P59" s="1">
        <v>0</v>
      </c>
      <c r="Q59" s="2">
        <v>0</v>
      </c>
      <c r="R59" s="1">
        <v>0</v>
      </c>
      <c r="S59" s="9"/>
      <c r="T59" s="1" t="s">
        <v>193</v>
      </c>
    </row>
    <row r="60" spans="1:20" x14ac:dyDescent="0.2">
      <c r="A60" s="1" t="s">
        <v>82</v>
      </c>
      <c r="B60" s="1">
        <v>0</v>
      </c>
      <c r="C60" s="1">
        <v>0</v>
      </c>
      <c r="D60" s="1">
        <v>0</v>
      </c>
      <c r="E60" s="1">
        <v>0</v>
      </c>
      <c r="F60" s="1">
        <v>0</v>
      </c>
      <c r="G60" s="1">
        <v>0</v>
      </c>
      <c r="H60" s="1">
        <v>0</v>
      </c>
      <c r="I60" s="1">
        <v>0</v>
      </c>
      <c r="J60" s="1">
        <v>0</v>
      </c>
      <c r="K60" s="2">
        <v>0</v>
      </c>
      <c r="L60" s="9">
        <v>0</v>
      </c>
      <c r="M60" s="1">
        <v>0</v>
      </c>
      <c r="N60" s="1">
        <v>0</v>
      </c>
      <c r="O60" s="2">
        <v>2225</v>
      </c>
      <c r="P60" s="1">
        <v>0</v>
      </c>
      <c r="Q60" s="2">
        <v>0</v>
      </c>
      <c r="R60" s="1">
        <v>0</v>
      </c>
      <c r="S60" s="9" t="s">
        <v>0</v>
      </c>
      <c r="T60" s="1" t="s">
        <v>194</v>
      </c>
    </row>
    <row r="61" spans="1:20" x14ac:dyDescent="0.2">
      <c r="A61" s="1" t="s">
        <v>83</v>
      </c>
      <c r="B61" s="1">
        <v>0</v>
      </c>
      <c r="C61" s="1">
        <v>0</v>
      </c>
      <c r="D61" s="1">
        <v>0</v>
      </c>
      <c r="E61" s="1">
        <v>0</v>
      </c>
      <c r="F61" s="1">
        <v>0</v>
      </c>
      <c r="G61" s="1">
        <v>0</v>
      </c>
      <c r="H61" s="1">
        <v>0</v>
      </c>
      <c r="I61" s="1">
        <v>0</v>
      </c>
      <c r="J61" s="1">
        <v>0</v>
      </c>
      <c r="K61" s="1">
        <v>0</v>
      </c>
      <c r="L61" s="9">
        <v>0</v>
      </c>
      <c r="M61" s="1">
        <v>0</v>
      </c>
      <c r="N61" s="1">
        <v>0</v>
      </c>
      <c r="O61" s="2">
        <v>-2468333</v>
      </c>
      <c r="P61" s="1">
        <v>0</v>
      </c>
      <c r="Q61" s="2">
        <v>0</v>
      </c>
      <c r="R61" s="1">
        <v>0</v>
      </c>
      <c r="S61" s="9" t="s">
        <v>0</v>
      </c>
      <c r="T61" s="1" t="s">
        <v>195</v>
      </c>
    </row>
    <row r="62" spans="1:20" x14ac:dyDescent="0.2">
      <c r="A62" s="1" t="s">
        <v>84</v>
      </c>
      <c r="B62" s="2">
        <v>-843778</v>
      </c>
      <c r="C62" s="2">
        <v>-610697</v>
      </c>
      <c r="D62" s="2">
        <v>-4374701</v>
      </c>
      <c r="E62" s="2">
        <v>-404532</v>
      </c>
      <c r="F62" s="1">
        <v>0</v>
      </c>
      <c r="G62" s="2">
        <v>-559006</v>
      </c>
      <c r="H62" s="2">
        <v>-113784</v>
      </c>
      <c r="I62" s="2">
        <v>194691</v>
      </c>
      <c r="J62" s="2">
        <v>-366441</v>
      </c>
      <c r="K62" s="2">
        <v>-1684308</v>
      </c>
      <c r="L62" s="9">
        <v>-13751</v>
      </c>
      <c r="M62" s="2">
        <v>2408</v>
      </c>
      <c r="N62" s="2">
        <v>146704</v>
      </c>
      <c r="O62" s="1">
        <v>0</v>
      </c>
      <c r="P62" s="1">
        <v>0</v>
      </c>
      <c r="Q62" s="9">
        <v>-1839486</v>
      </c>
      <c r="R62" s="2">
        <v>-492078</v>
      </c>
      <c r="S62" s="9" t="s">
        <v>0</v>
      </c>
      <c r="T62" s="1" t="s">
        <v>196</v>
      </c>
    </row>
    <row r="63" spans="1:20" x14ac:dyDescent="0.2">
      <c r="A63" s="1" t="s">
        <v>85</v>
      </c>
      <c r="B63" s="1">
        <v>0</v>
      </c>
      <c r="C63" s="1">
        <v>0</v>
      </c>
      <c r="D63" s="1">
        <v>0</v>
      </c>
      <c r="E63" s="1">
        <v>0</v>
      </c>
      <c r="F63" s="2">
        <v>-116336</v>
      </c>
      <c r="G63" s="1">
        <v>0</v>
      </c>
      <c r="H63" s="1">
        <v>0</v>
      </c>
      <c r="I63" s="1">
        <v>0</v>
      </c>
      <c r="J63" s="1">
        <v>0</v>
      </c>
      <c r="K63" s="1">
        <v>0</v>
      </c>
      <c r="L63" s="9">
        <v>0</v>
      </c>
      <c r="M63" s="1">
        <v>0</v>
      </c>
      <c r="N63" s="1">
        <v>0</v>
      </c>
      <c r="O63" s="1">
        <v>0</v>
      </c>
      <c r="P63" s="1">
        <v>0</v>
      </c>
      <c r="Q63" s="2">
        <v>0</v>
      </c>
      <c r="R63" s="1">
        <v>0</v>
      </c>
      <c r="S63" s="9" t="s">
        <v>0</v>
      </c>
      <c r="T63" s="1" t="s">
        <v>197</v>
      </c>
    </row>
    <row r="64" spans="1:20" x14ac:dyDescent="0.2">
      <c r="A64" s="1" t="s">
        <v>86</v>
      </c>
      <c r="B64" s="2">
        <v>13170753</v>
      </c>
      <c r="C64" s="2">
        <v>3827644</v>
      </c>
      <c r="D64" s="2">
        <v>6553473</v>
      </c>
      <c r="E64" s="2">
        <v>1000898</v>
      </c>
      <c r="F64" s="2">
        <v>1303749</v>
      </c>
      <c r="G64" s="2">
        <v>3695855</v>
      </c>
      <c r="H64" s="2">
        <v>7323902</v>
      </c>
      <c r="I64" s="2">
        <v>554844</v>
      </c>
      <c r="J64" s="2">
        <v>-771193</v>
      </c>
      <c r="K64" s="2">
        <v>17609546</v>
      </c>
      <c r="L64" s="9">
        <v>-3984584</v>
      </c>
      <c r="M64" s="2">
        <v>-1565648</v>
      </c>
      <c r="N64" s="2">
        <v>1631001</v>
      </c>
      <c r="O64" s="2">
        <v>-2356550</v>
      </c>
      <c r="P64" s="2">
        <v>3514544</v>
      </c>
      <c r="Q64" s="9">
        <v>-1907480</v>
      </c>
      <c r="R64" s="2">
        <v>-4057000</v>
      </c>
      <c r="S64" s="9" t="s">
        <v>0</v>
      </c>
      <c r="T64" s="1" t="s">
        <v>198</v>
      </c>
    </row>
    <row r="65" spans="1:20" x14ac:dyDescent="0.2">
      <c r="A65" s="1" t="s">
        <v>87</v>
      </c>
      <c r="B65" s="1">
        <v>0</v>
      </c>
      <c r="C65" s="1">
        <v>0</v>
      </c>
      <c r="D65" s="1">
        <v>0</v>
      </c>
      <c r="E65" s="1">
        <v>0</v>
      </c>
      <c r="F65" s="1">
        <v>0</v>
      </c>
      <c r="G65" s="1">
        <v>0</v>
      </c>
      <c r="H65" s="1">
        <v>0</v>
      </c>
      <c r="I65" s="1">
        <v>0</v>
      </c>
      <c r="J65" s="1">
        <v>0</v>
      </c>
      <c r="K65" s="1">
        <v>0</v>
      </c>
      <c r="L65" s="9">
        <v>0</v>
      </c>
      <c r="M65" s="1">
        <v>0</v>
      </c>
      <c r="N65" s="1">
        <v>0</v>
      </c>
      <c r="O65" s="2">
        <v>351302</v>
      </c>
      <c r="P65" s="1">
        <v>0</v>
      </c>
      <c r="Q65" s="2">
        <v>0</v>
      </c>
      <c r="R65" s="1">
        <v>0</v>
      </c>
      <c r="S65" s="9" t="s">
        <v>0</v>
      </c>
      <c r="T65" s="1" t="s">
        <v>199</v>
      </c>
    </row>
    <row r="66" spans="1:20" x14ac:dyDescent="0.2">
      <c r="A66" s="1" t="s">
        <v>88</v>
      </c>
      <c r="B66" s="2">
        <v>41889475</v>
      </c>
      <c r="C66" s="2">
        <v>20977068</v>
      </c>
      <c r="D66" s="2">
        <v>39678772</v>
      </c>
      <c r="E66" s="2">
        <v>10152848</v>
      </c>
      <c r="F66" s="2">
        <v>10995091</v>
      </c>
      <c r="G66" s="2">
        <v>14895038</v>
      </c>
      <c r="H66" s="2">
        <v>17251625</v>
      </c>
      <c r="I66" s="2">
        <v>12124535</v>
      </c>
      <c r="J66" s="2">
        <v>4810217</v>
      </c>
      <c r="K66" s="2">
        <v>48425238</v>
      </c>
      <c r="L66" s="9">
        <f>SUM(L53:L65)</f>
        <v>2081155</v>
      </c>
      <c r="M66" s="2">
        <v>6238082</v>
      </c>
      <c r="N66" s="2">
        <v>12296623</v>
      </c>
      <c r="O66" s="2">
        <v>16443582</v>
      </c>
      <c r="P66" s="2">
        <v>13475908</v>
      </c>
      <c r="Q66" s="9">
        <v>3419774</v>
      </c>
      <c r="R66" s="2">
        <v>5684147</v>
      </c>
      <c r="S66" s="9" t="s">
        <v>0</v>
      </c>
      <c r="T66" s="1" t="s">
        <v>200</v>
      </c>
    </row>
    <row r="67" spans="1:20" x14ac:dyDescent="0.2">
      <c r="A67" s="1" t="s">
        <v>89</v>
      </c>
      <c r="B67" s="1">
        <v>0</v>
      </c>
      <c r="C67" s="1">
        <v>0</v>
      </c>
      <c r="D67" s="1">
        <v>0</v>
      </c>
      <c r="E67" s="1">
        <v>0</v>
      </c>
      <c r="F67" s="1">
        <v>0</v>
      </c>
      <c r="G67" s="1">
        <v>0</v>
      </c>
      <c r="H67" s="1">
        <v>0</v>
      </c>
      <c r="I67" s="1">
        <v>0</v>
      </c>
      <c r="J67" s="1">
        <v>0</v>
      </c>
      <c r="K67" s="1">
        <v>0</v>
      </c>
      <c r="L67" s="9">
        <v>0</v>
      </c>
      <c r="M67" s="1">
        <v>0</v>
      </c>
      <c r="N67" s="1">
        <v>0</v>
      </c>
      <c r="O67" s="2">
        <v>842837</v>
      </c>
      <c r="P67" s="1">
        <v>0</v>
      </c>
      <c r="Q67" s="2">
        <v>0</v>
      </c>
      <c r="R67" s="1">
        <v>0</v>
      </c>
      <c r="S67" s="9" t="s">
        <v>0</v>
      </c>
      <c r="T67" s="1" t="s">
        <v>201</v>
      </c>
    </row>
    <row r="68" spans="1:20" x14ac:dyDescent="0.2">
      <c r="A68" s="1" t="s">
        <v>90</v>
      </c>
      <c r="B68" s="2">
        <v>41889475</v>
      </c>
      <c r="C68" s="2">
        <v>20977068</v>
      </c>
      <c r="D68" s="2">
        <v>39678772</v>
      </c>
      <c r="E68" s="2">
        <v>10152848</v>
      </c>
      <c r="F68" s="2">
        <v>10995091</v>
      </c>
      <c r="G68" s="2">
        <v>14895038</v>
      </c>
      <c r="H68" s="2">
        <v>17251625</v>
      </c>
      <c r="I68" s="2">
        <v>12124535</v>
      </c>
      <c r="J68" s="2">
        <v>4810217</v>
      </c>
      <c r="K68" s="2">
        <v>48425238</v>
      </c>
      <c r="L68" s="9">
        <v>2081155</v>
      </c>
      <c r="M68" s="2">
        <v>6238082</v>
      </c>
      <c r="N68" s="2">
        <v>12296623</v>
      </c>
      <c r="O68" s="2">
        <v>17286419</v>
      </c>
      <c r="P68" s="2">
        <v>13475908</v>
      </c>
      <c r="Q68" s="9">
        <v>3419774</v>
      </c>
      <c r="R68" s="2">
        <v>5684147</v>
      </c>
      <c r="S68" s="9" t="s">
        <v>0</v>
      </c>
      <c r="T68" s="1" t="s">
        <v>202</v>
      </c>
    </row>
    <row r="69" spans="1:20" x14ac:dyDescent="0.2">
      <c r="A69" s="1" t="s">
        <v>91</v>
      </c>
      <c r="B69" s="2">
        <v>95533204</v>
      </c>
      <c r="C69" s="2">
        <v>131180185</v>
      </c>
      <c r="D69" s="2">
        <v>93509365</v>
      </c>
      <c r="E69" s="2">
        <v>31080452</v>
      </c>
      <c r="F69" s="2">
        <v>34813161</v>
      </c>
      <c r="G69" s="2">
        <v>41608230</v>
      </c>
      <c r="H69" s="2">
        <v>44122576</v>
      </c>
      <c r="I69" s="2">
        <v>38082564</v>
      </c>
      <c r="J69" s="2">
        <v>22809964</v>
      </c>
      <c r="K69" s="2">
        <v>137866103</v>
      </c>
      <c r="L69" s="9">
        <f>+L68+L52</f>
        <v>15634077</v>
      </c>
      <c r="M69" s="2">
        <v>24867324</v>
      </c>
      <c r="N69" s="2">
        <v>32760726</v>
      </c>
      <c r="O69" s="2">
        <v>32941745</v>
      </c>
      <c r="P69" s="2">
        <v>50366424</v>
      </c>
      <c r="Q69" s="9">
        <v>15882674</v>
      </c>
      <c r="R69" s="2">
        <v>25986735</v>
      </c>
      <c r="S69" s="9" t="s">
        <v>0</v>
      </c>
      <c r="T69" s="1" t="s">
        <v>203</v>
      </c>
    </row>
    <row r="70" spans="1:20" x14ac:dyDescent="0.2">
      <c r="L70" s="10"/>
      <c r="Q70" s="10"/>
      <c r="S70" s="10"/>
    </row>
    <row r="71" spans="1:20" x14ac:dyDescent="0.2">
      <c r="A71" s="4" t="s">
        <v>262</v>
      </c>
      <c r="L71" s="10"/>
      <c r="Q71" s="10"/>
      <c r="S71" s="10"/>
      <c r="T71" s="4" t="s">
        <v>263</v>
      </c>
    </row>
    <row r="72" spans="1:20" x14ac:dyDescent="0.2">
      <c r="A72" s="1" t="s">
        <v>92</v>
      </c>
      <c r="B72" s="2">
        <v>45264373</v>
      </c>
      <c r="C72" s="2">
        <v>44947447</v>
      </c>
      <c r="D72" s="2">
        <v>80624110</v>
      </c>
      <c r="E72" s="2">
        <v>27197758</v>
      </c>
      <c r="F72" s="2">
        <v>24711931</v>
      </c>
      <c r="G72" s="2">
        <v>33255269</v>
      </c>
      <c r="H72" s="2">
        <v>27816662</v>
      </c>
      <c r="I72" s="2">
        <v>31504668</v>
      </c>
      <c r="J72" s="2">
        <v>17019274</v>
      </c>
      <c r="K72" s="2">
        <v>100161735</v>
      </c>
      <c r="L72" s="9">
        <v>9492794</v>
      </c>
      <c r="M72" s="2">
        <v>24867761</v>
      </c>
      <c r="N72" s="2">
        <v>24042025</v>
      </c>
      <c r="O72" s="2">
        <v>15078935</v>
      </c>
      <c r="P72" s="2">
        <v>40462224</v>
      </c>
      <c r="Q72" s="9">
        <v>11180527</v>
      </c>
      <c r="R72" s="2">
        <v>22374069</v>
      </c>
      <c r="S72" s="9" t="s">
        <v>0</v>
      </c>
      <c r="T72" s="1" t="s">
        <v>204</v>
      </c>
    </row>
    <row r="73" spans="1:20" x14ac:dyDescent="0.2">
      <c r="A73" s="1" t="s">
        <v>93</v>
      </c>
      <c r="B73" s="2">
        <v>7612838</v>
      </c>
      <c r="C73" s="2">
        <v>26899297</v>
      </c>
      <c r="D73" s="2">
        <v>29920125</v>
      </c>
      <c r="E73" s="2">
        <v>1651861</v>
      </c>
      <c r="F73" s="2">
        <v>1639257</v>
      </c>
      <c r="G73" s="2">
        <v>8060889</v>
      </c>
      <c r="H73" s="2">
        <v>305465</v>
      </c>
      <c r="I73" s="2">
        <v>697001</v>
      </c>
      <c r="J73" s="1">
        <v>0</v>
      </c>
      <c r="K73" s="2">
        <v>1124353</v>
      </c>
      <c r="L73" s="9">
        <v>0</v>
      </c>
      <c r="M73" s="2">
        <v>954540</v>
      </c>
      <c r="N73" s="2">
        <v>426001</v>
      </c>
      <c r="O73" s="2">
        <v>1394918</v>
      </c>
      <c r="P73" s="2">
        <v>3616554</v>
      </c>
      <c r="Q73" s="9">
        <v>0</v>
      </c>
      <c r="R73" s="2">
        <v>0</v>
      </c>
      <c r="S73" s="9" t="s">
        <v>0</v>
      </c>
      <c r="T73" s="1" t="s">
        <v>205</v>
      </c>
    </row>
    <row r="74" spans="1:20" x14ac:dyDescent="0.2">
      <c r="A74" s="1" t="s">
        <v>94</v>
      </c>
      <c r="B74" s="2">
        <v>37651535</v>
      </c>
      <c r="C74" s="2">
        <v>18048150</v>
      </c>
      <c r="D74" s="2">
        <v>50703985</v>
      </c>
      <c r="E74" s="2">
        <v>25545897</v>
      </c>
      <c r="F74" s="2">
        <v>23072674</v>
      </c>
      <c r="G74" s="2">
        <v>25194380</v>
      </c>
      <c r="H74" s="2">
        <v>27511197</v>
      </c>
      <c r="I74" s="2">
        <v>30807667</v>
      </c>
      <c r="J74" s="2">
        <v>17019274</v>
      </c>
      <c r="K74" s="2">
        <v>99037382</v>
      </c>
      <c r="L74" s="9">
        <v>0</v>
      </c>
      <c r="M74" s="2">
        <v>23913221</v>
      </c>
      <c r="N74" s="2">
        <v>23616024</v>
      </c>
      <c r="O74" s="2">
        <v>13684017</v>
      </c>
      <c r="P74" s="2">
        <v>36845670</v>
      </c>
      <c r="Q74" s="9">
        <v>11180527</v>
      </c>
      <c r="R74" s="2">
        <v>22374069</v>
      </c>
      <c r="S74" s="9" t="s">
        <v>0</v>
      </c>
      <c r="T74" s="1" t="s">
        <v>206</v>
      </c>
    </row>
    <row r="75" spans="1:20" x14ac:dyDescent="0.2">
      <c r="A75" s="1" t="s">
        <v>95</v>
      </c>
      <c r="B75" s="2">
        <v>24701859</v>
      </c>
      <c r="C75" s="2">
        <v>9341968</v>
      </c>
      <c r="D75" s="2">
        <v>42797015</v>
      </c>
      <c r="E75" s="2">
        <v>10245482</v>
      </c>
      <c r="F75" s="2">
        <v>7730289</v>
      </c>
      <c r="G75" s="2">
        <v>11846333</v>
      </c>
      <c r="H75" s="2">
        <v>8393582</v>
      </c>
      <c r="I75" s="2">
        <v>5035964</v>
      </c>
      <c r="J75" s="2">
        <v>4334221</v>
      </c>
      <c r="K75" s="2">
        <v>50094943</v>
      </c>
      <c r="L75" s="9">
        <v>464832</v>
      </c>
      <c r="M75" s="2">
        <v>7161033</v>
      </c>
      <c r="N75" s="2">
        <v>7820597</v>
      </c>
      <c r="O75" s="2">
        <v>9624071</v>
      </c>
      <c r="P75" s="2">
        <v>9137341</v>
      </c>
      <c r="Q75" s="9">
        <v>1487568</v>
      </c>
      <c r="R75" s="2">
        <v>3176673</v>
      </c>
      <c r="S75" s="9" t="s">
        <v>0</v>
      </c>
      <c r="T75" s="1" t="s">
        <v>207</v>
      </c>
    </row>
    <row r="76" spans="1:20" x14ac:dyDescent="0.2">
      <c r="A76" s="1" t="s">
        <v>96</v>
      </c>
      <c r="B76" s="2">
        <v>5429510</v>
      </c>
      <c r="C76" s="2">
        <v>3786566</v>
      </c>
      <c r="D76" s="2">
        <v>19653586</v>
      </c>
      <c r="E76" s="2">
        <v>1231033</v>
      </c>
      <c r="F76" s="2">
        <v>273680</v>
      </c>
      <c r="G76" s="2">
        <v>6421934</v>
      </c>
      <c r="H76" s="2">
        <v>217345</v>
      </c>
      <c r="I76" s="2">
        <v>518336</v>
      </c>
      <c r="J76" s="1">
        <v>0</v>
      </c>
      <c r="K76" s="2">
        <v>696292</v>
      </c>
      <c r="L76" s="9">
        <v>0</v>
      </c>
      <c r="M76" s="2">
        <v>437460</v>
      </c>
      <c r="N76" s="2">
        <v>262261</v>
      </c>
      <c r="O76" s="2">
        <v>207228</v>
      </c>
      <c r="P76" s="2">
        <v>2539107</v>
      </c>
      <c r="Q76" s="9">
        <v>0</v>
      </c>
      <c r="R76" s="2">
        <v>0</v>
      </c>
      <c r="S76" s="9" t="s">
        <v>0</v>
      </c>
      <c r="T76" s="1" t="s">
        <v>208</v>
      </c>
    </row>
    <row r="77" spans="1:20" x14ac:dyDescent="0.2">
      <c r="A77" s="1" t="s">
        <v>97</v>
      </c>
      <c r="B77" s="2">
        <v>19272349</v>
      </c>
      <c r="C77" s="2">
        <v>5555402</v>
      </c>
      <c r="D77" s="2">
        <v>23143429</v>
      </c>
      <c r="E77" s="2">
        <v>9014449</v>
      </c>
      <c r="F77" s="2">
        <v>7456609</v>
      </c>
      <c r="G77" s="2">
        <v>5424399</v>
      </c>
      <c r="H77" s="2">
        <v>8176237</v>
      </c>
      <c r="I77" s="2">
        <v>4517628</v>
      </c>
      <c r="J77" s="2">
        <v>4334221</v>
      </c>
      <c r="K77" s="2">
        <v>49398651</v>
      </c>
      <c r="L77" s="9">
        <v>0</v>
      </c>
      <c r="M77" s="2">
        <v>6723573</v>
      </c>
      <c r="N77" s="2">
        <v>7558336</v>
      </c>
      <c r="O77" s="2">
        <v>9416843</v>
      </c>
      <c r="P77" s="2">
        <v>6598234</v>
      </c>
      <c r="Q77" s="9">
        <v>1487568</v>
      </c>
      <c r="R77" s="2">
        <v>3176673</v>
      </c>
      <c r="S77" s="9" t="s">
        <v>0</v>
      </c>
      <c r="T77" s="1" t="s">
        <v>209</v>
      </c>
    </row>
    <row r="78" spans="1:20" x14ac:dyDescent="0.2">
      <c r="A78" s="1" t="s">
        <v>98</v>
      </c>
      <c r="B78" s="2">
        <v>20562514</v>
      </c>
      <c r="C78" s="2">
        <v>35605479</v>
      </c>
      <c r="D78" s="2">
        <v>37827095</v>
      </c>
      <c r="E78" s="2">
        <v>16952276</v>
      </c>
      <c r="F78" s="2">
        <v>16981642</v>
      </c>
      <c r="G78" s="2">
        <v>21408936</v>
      </c>
      <c r="H78" s="2">
        <v>19423080</v>
      </c>
      <c r="I78" s="2">
        <v>26468704</v>
      </c>
      <c r="J78" s="2">
        <v>12685053</v>
      </c>
      <c r="K78" s="2">
        <v>50066792</v>
      </c>
      <c r="L78" s="9">
        <f>+L72-L75</f>
        <v>9027962</v>
      </c>
      <c r="M78" s="2">
        <v>17706728</v>
      </c>
      <c r="N78" s="2">
        <v>16221428</v>
      </c>
      <c r="O78" s="2">
        <v>5454864</v>
      </c>
      <c r="P78" s="2">
        <v>31324883</v>
      </c>
      <c r="Q78" s="9">
        <v>9692959</v>
      </c>
      <c r="R78" s="2">
        <v>19197396</v>
      </c>
      <c r="S78" s="9" t="s">
        <v>0</v>
      </c>
      <c r="T78" s="1" t="s">
        <v>210</v>
      </c>
    </row>
    <row r="79" spans="1:20" x14ac:dyDescent="0.2">
      <c r="A79" s="1" t="s">
        <v>99</v>
      </c>
      <c r="B79" s="2">
        <v>-2081139</v>
      </c>
      <c r="C79" s="2">
        <v>960699</v>
      </c>
      <c r="D79" s="2">
        <v>-2029700</v>
      </c>
      <c r="E79" s="2">
        <v>-2213734</v>
      </c>
      <c r="F79" s="2">
        <v>-1851687</v>
      </c>
      <c r="G79" s="2">
        <v>-1846489</v>
      </c>
      <c r="H79" s="2">
        <v>-2837630</v>
      </c>
      <c r="I79" s="2">
        <v>-939476</v>
      </c>
      <c r="J79" s="2">
        <v>901838</v>
      </c>
      <c r="K79" s="2">
        <v>-1551219</v>
      </c>
      <c r="L79" s="9">
        <v>7102449</v>
      </c>
      <c r="M79" s="2">
        <v>-746808</v>
      </c>
      <c r="N79" s="2">
        <v>-2335063</v>
      </c>
      <c r="O79" s="2">
        <v>2613106</v>
      </c>
      <c r="P79" s="2">
        <v>-4901603</v>
      </c>
      <c r="Q79" s="9">
        <v>1967860</v>
      </c>
      <c r="R79" s="2">
        <v>-719426</v>
      </c>
      <c r="S79" s="9" t="s">
        <v>0</v>
      </c>
      <c r="T79" s="1" t="s">
        <v>211</v>
      </c>
    </row>
    <row r="80" spans="1:20" x14ac:dyDescent="0.2">
      <c r="A80" s="1" t="s">
        <v>100</v>
      </c>
      <c r="B80" s="2">
        <v>-51134</v>
      </c>
      <c r="C80" s="2">
        <v>-11255105</v>
      </c>
      <c r="D80" s="2">
        <v>-181714</v>
      </c>
      <c r="E80" s="2">
        <v>5540</v>
      </c>
      <c r="F80" s="2">
        <v>-694944</v>
      </c>
      <c r="G80" s="2">
        <v>-25000</v>
      </c>
      <c r="H80" s="2">
        <v>10495</v>
      </c>
      <c r="I80" s="2">
        <v>-212422</v>
      </c>
      <c r="J80" s="1">
        <v>0</v>
      </c>
      <c r="K80" s="2">
        <v>-123291</v>
      </c>
      <c r="L80" s="9">
        <v>0</v>
      </c>
      <c r="M80" s="2">
        <v>-180591</v>
      </c>
      <c r="N80" s="2">
        <v>6557</v>
      </c>
      <c r="O80" s="2">
        <v>10265</v>
      </c>
      <c r="P80" s="2">
        <v>-5204</v>
      </c>
      <c r="Q80" s="9">
        <v>0</v>
      </c>
      <c r="R80" s="1">
        <v>0</v>
      </c>
      <c r="S80" s="9" t="s">
        <v>0</v>
      </c>
      <c r="T80" s="1" t="s">
        <v>212</v>
      </c>
    </row>
    <row r="81" spans="1:20" x14ac:dyDescent="0.2">
      <c r="A81" s="1" t="s">
        <v>101</v>
      </c>
      <c r="B81" s="1">
        <v>0</v>
      </c>
      <c r="C81" s="1">
        <v>0</v>
      </c>
      <c r="D81" s="2">
        <v>-214213</v>
      </c>
      <c r="E81" s="2">
        <v>0</v>
      </c>
      <c r="F81" s="2">
        <v>-44098</v>
      </c>
      <c r="G81" s="2">
        <v>-490000</v>
      </c>
      <c r="H81" s="2">
        <v>0</v>
      </c>
      <c r="I81" s="1">
        <v>0</v>
      </c>
      <c r="J81" s="1">
        <v>0</v>
      </c>
      <c r="K81" s="2">
        <v>-623000</v>
      </c>
      <c r="L81" s="9">
        <v>0</v>
      </c>
      <c r="M81" s="1">
        <v>0</v>
      </c>
      <c r="N81" s="1">
        <v>0</v>
      </c>
      <c r="O81" s="2">
        <v>335999</v>
      </c>
      <c r="P81" s="2">
        <v>91000</v>
      </c>
      <c r="Q81" s="9">
        <v>0</v>
      </c>
      <c r="R81" s="1">
        <v>0</v>
      </c>
      <c r="S81" s="9" t="s">
        <v>0</v>
      </c>
      <c r="T81" s="1" t="s">
        <v>213</v>
      </c>
    </row>
    <row r="82" spans="1:20" x14ac:dyDescent="0.2">
      <c r="A82" s="1" t="s">
        <v>102</v>
      </c>
      <c r="B82" s="2">
        <v>18430241</v>
      </c>
      <c r="C82" s="2">
        <v>25311073</v>
      </c>
      <c r="D82" s="2">
        <v>35401468</v>
      </c>
      <c r="E82" s="2">
        <v>14744082</v>
      </c>
      <c r="F82" s="2">
        <v>14390913</v>
      </c>
      <c r="G82" s="2">
        <v>19047447</v>
      </c>
      <c r="H82" s="2">
        <v>16595945</v>
      </c>
      <c r="I82" s="2">
        <v>25316806</v>
      </c>
      <c r="J82" s="2">
        <v>13586891</v>
      </c>
      <c r="K82" s="2">
        <v>47769282</v>
      </c>
      <c r="L82" s="9">
        <f>SUM(L78:L81)</f>
        <v>16130411</v>
      </c>
      <c r="M82" s="2">
        <v>16779329</v>
      </c>
      <c r="N82" s="2">
        <v>13892922</v>
      </c>
      <c r="O82" s="2">
        <v>8414234</v>
      </c>
      <c r="P82" s="2">
        <v>26509076</v>
      </c>
      <c r="Q82" s="9">
        <v>11660819</v>
      </c>
      <c r="R82" s="2">
        <v>18477970</v>
      </c>
      <c r="S82" s="9" t="s">
        <v>0</v>
      </c>
      <c r="T82" s="1" t="s">
        <v>214</v>
      </c>
    </row>
    <row r="83" spans="1:20" x14ac:dyDescent="0.2">
      <c r="A83" s="1" t="s">
        <v>103</v>
      </c>
      <c r="B83" s="2">
        <v>2293447</v>
      </c>
      <c r="C83" s="2">
        <v>390642</v>
      </c>
      <c r="D83" s="2">
        <v>2506062</v>
      </c>
      <c r="E83" s="2">
        <v>1049301</v>
      </c>
      <c r="F83" s="2">
        <v>1545141</v>
      </c>
      <c r="G83" s="2">
        <v>1057535</v>
      </c>
      <c r="H83" s="2">
        <v>487070</v>
      </c>
      <c r="I83" s="2">
        <v>311454</v>
      </c>
      <c r="J83" s="2">
        <v>180190</v>
      </c>
      <c r="K83" s="2">
        <v>10191876</v>
      </c>
      <c r="L83" s="9">
        <v>73246</v>
      </c>
      <c r="M83" s="2">
        <v>568574</v>
      </c>
      <c r="N83" s="2">
        <v>505129</v>
      </c>
      <c r="O83" s="2">
        <v>857219</v>
      </c>
      <c r="P83" s="2">
        <v>520675</v>
      </c>
      <c r="Q83" s="9">
        <v>213310</v>
      </c>
      <c r="R83" s="2">
        <v>555953</v>
      </c>
      <c r="S83" s="9" t="s">
        <v>0</v>
      </c>
      <c r="T83" s="1" t="s">
        <v>215</v>
      </c>
    </row>
    <row r="84" spans="1:20" x14ac:dyDescent="0.2">
      <c r="A84" s="1" t="s">
        <v>104</v>
      </c>
      <c r="B84" s="2">
        <v>943491</v>
      </c>
      <c r="C84" s="2">
        <v>925653</v>
      </c>
      <c r="D84" s="2">
        <v>1741826</v>
      </c>
      <c r="E84" s="2">
        <v>927503</v>
      </c>
      <c r="F84" s="2">
        <v>717702</v>
      </c>
      <c r="G84" s="2">
        <v>1422891</v>
      </c>
      <c r="H84" s="2">
        <v>972939</v>
      </c>
      <c r="I84" s="2">
        <v>3319137</v>
      </c>
      <c r="J84" s="2">
        <v>717727</v>
      </c>
      <c r="K84" s="2">
        <v>3908194</v>
      </c>
      <c r="L84" s="9">
        <v>664452</v>
      </c>
      <c r="M84" s="2">
        <v>723659</v>
      </c>
      <c r="N84" s="2">
        <v>824443</v>
      </c>
      <c r="O84" s="2">
        <v>419842</v>
      </c>
      <c r="P84" s="2">
        <v>997718</v>
      </c>
      <c r="Q84" s="9">
        <v>1042625</v>
      </c>
      <c r="R84" s="2">
        <v>870932</v>
      </c>
      <c r="S84" s="9" t="s">
        <v>0</v>
      </c>
      <c r="T84" s="1" t="s">
        <v>216</v>
      </c>
    </row>
    <row r="85" spans="1:20" x14ac:dyDescent="0.2">
      <c r="A85" s="1" t="s">
        <v>105</v>
      </c>
      <c r="B85" s="2">
        <v>802886</v>
      </c>
      <c r="C85" s="2">
        <v>5644935</v>
      </c>
      <c r="D85" s="2">
        <v>391366</v>
      </c>
      <c r="E85" s="2">
        <v>462542</v>
      </c>
      <c r="F85" s="2">
        <v>768928</v>
      </c>
      <c r="G85" s="2">
        <v>923476</v>
      </c>
      <c r="H85" s="2">
        <v>700740</v>
      </c>
      <c r="I85" s="2">
        <v>253775</v>
      </c>
      <c r="J85" s="2">
        <v>247641</v>
      </c>
      <c r="K85" s="2">
        <v>3375387</v>
      </c>
      <c r="L85" s="9">
        <v>25552</v>
      </c>
      <c r="M85" s="2">
        <v>281103</v>
      </c>
      <c r="N85" s="2">
        <v>702237</v>
      </c>
      <c r="O85" s="2">
        <v>313993</v>
      </c>
      <c r="P85" s="2">
        <v>1134253</v>
      </c>
      <c r="Q85" s="9">
        <v>33250</v>
      </c>
      <c r="R85" s="2">
        <v>391547</v>
      </c>
      <c r="S85" s="9" t="s">
        <v>0</v>
      </c>
      <c r="T85" s="1" t="s">
        <v>217</v>
      </c>
    </row>
    <row r="86" spans="1:20" x14ac:dyDescent="0.2">
      <c r="A86" s="1" t="s">
        <v>106</v>
      </c>
      <c r="B86" s="2">
        <v>2788689</v>
      </c>
      <c r="C86" s="2">
        <v>18285</v>
      </c>
      <c r="D86" s="2">
        <v>1197529</v>
      </c>
      <c r="E86" s="2">
        <v>805370</v>
      </c>
      <c r="F86" s="2">
        <v>42694</v>
      </c>
      <c r="G86" s="2">
        <v>397070</v>
      </c>
      <c r="H86" s="2">
        <v>324280</v>
      </c>
      <c r="I86" s="2">
        <v>176626</v>
      </c>
      <c r="J86" s="2">
        <v>88799</v>
      </c>
      <c r="K86" s="2">
        <v>431768</v>
      </c>
      <c r="L86" s="9">
        <v>-13714</v>
      </c>
      <c r="M86" s="2">
        <v>241261</v>
      </c>
      <c r="N86" s="2">
        <v>346065</v>
      </c>
      <c r="O86" s="2">
        <v>189423</v>
      </c>
      <c r="P86" s="2">
        <v>97376</v>
      </c>
      <c r="Q86" s="9">
        <v>17334</v>
      </c>
      <c r="R86" s="2">
        <v>9789</v>
      </c>
      <c r="S86" s="9" t="s">
        <v>0</v>
      </c>
      <c r="T86" s="1" t="s">
        <v>218</v>
      </c>
    </row>
    <row r="87" spans="1:20" x14ac:dyDescent="0.2">
      <c r="A87" s="1" t="s">
        <v>107</v>
      </c>
      <c r="B87" s="1">
        <v>0</v>
      </c>
      <c r="C87" s="2">
        <v>443328</v>
      </c>
      <c r="D87" s="2">
        <v>333829</v>
      </c>
      <c r="E87" s="1">
        <v>0</v>
      </c>
      <c r="F87" s="1">
        <v>0</v>
      </c>
      <c r="G87" s="2">
        <v>331552</v>
      </c>
      <c r="H87" s="2">
        <v>49878</v>
      </c>
      <c r="I87" s="2">
        <v>1184180</v>
      </c>
      <c r="J87" s="2">
        <v>622088</v>
      </c>
      <c r="K87" s="1">
        <v>0</v>
      </c>
      <c r="L87" s="9">
        <v>119742</v>
      </c>
      <c r="M87" s="2">
        <v>693147</v>
      </c>
      <c r="N87" s="2">
        <v>651819</v>
      </c>
      <c r="O87" s="2">
        <v>474618</v>
      </c>
      <c r="P87" s="2">
        <v>810584</v>
      </c>
      <c r="Q87" s="9">
        <v>71308</v>
      </c>
      <c r="R87" s="2">
        <v>1161137</v>
      </c>
      <c r="S87" s="9" t="s">
        <v>0</v>
      </c>
      <c r="T87" s="1" t="s">
        <v>219</v>
      </c>
    </row>
    <row r="88" spans="1:20" x14ac:dyDescent="0.2">
      <c r="A88" s="1" t="s">
        <v>108</v>
      </c>
      <c r="B88" s="2">
        <v>55881</v>
      </c>
      <c r="C88" s="2">
        <v>157</v>
      </c>
      <c r="D88" s="1">
        <v>0</v>
      </c>
      <c r="E88" s="2">
        <v>278938</v>
      </c>
      <c r="F88" s="2">
        <v>257491</v>
      </c>
      <c r="G88" s="2">
        <v>0</v>
      </c>
      <c r="H88" s="1">
        <v>0</v>
      </c>
      <c r="I88" s="2">
        <v>101219</v>
      </c>
      <c r="J88" s="2">
        <v>516286</v>
      </c>
      <c r="K88" s="35">
        <v>2007</v>
      </c>
      <c r="L88" s="9">
        <v>-202500</v>
      </c>
      <c r="M88" s="1">
        <v>0</v>
      </c>
      <c r="N88" s="2">
        <v>11134</v>
      </c>
      <c r="O88" s="1">
        <v>0</v>
      </c>
      <c r="P88" s="1">
        <v>0</v>
      </c>
      <c r="Q88" s="9">
        <v>22058</v>
      </c>
      <c r="R88" s="1">
        <v>0</v>
      </c>
      <c r="S88" s="9" t="s">
        <v>0</v>
      </c>
      <c r="T88" s="1" t="s">
        <v>220</v>
      </c>
    </row>
    <row r="89" spans="1:20" x14ac:dyDescent="0.2">
      <c r="A89" s="1" t="s">
        <v>109</v>
      </c>
      <c r="B89" s="2">
        <v>25314635</v>
      </c>
      <c r="C89" s="2">
        <v>32734073</v>
      </c>
      <c r="D89" s="2">
        <v>41572080</v>
      </c>
      <c r="E89" s="2">
        <v>18267736</v>
      </c>
      <c r="F89" s="2">
        <v>17722869</v>
      </c>
      <c r="G89" s="2">
        <v>23181324</v>
      </c>
      <c r="H89" s="2">
        <v>19130852</v>
      </c>
      <c r="I89" s="2">
        <v>30663197</v>
      </c>
      <c r="J89" s="2">
        <v>15959622</v>
      </c>
      <c r="K89" s="2">
        <v>65678514</v>
      </c>
      <c r="L89" s="9">
        <f>SUM(L82:L88)</f>
        <v>16797189</v>
      </c>
      <c r="M89" s="2">
        <v>19287073</v>
      </c>
      <c r="N89" s="2">
        <v>16933749</v>
      </c>
      <c r="O89" s="2">
        <v>10669329</v>
      </c>
      <c r="P89" s="2">
        <v>30069682</v>
      </c>
      <c r="Q89" s="9">
        <v>13060704</v>
      </c>
      <c r="R89" s="2">
        <v>21467328</v>
      </c>
      <c r="S89" s="9" t="s">
        <v>0</v>
      </c>
      <c r="T89" s="1" t="s">
        <v>221</v>
      </c>
    </row>
    <row r="90" spans="1:20" x14ac:dyDescent="0.2">
      <c r="A90" s="1" t="s">
        <v>110</v>
      </c>
      <c r="B90" s="2">
        <v>23364501</v>
      </c>
      <c r="C90" s="2">
        <v>21480144</v>
      </c>
      <c r="D90" s="2">
        <v>52084828</v>
      </c>
      <c r="E90" s="2">
        <v>18216166</v>
      </c>
      <c r="F90" s="2">
        <v>15667494</v>
      </c>
      <c r="G90" s="2">
        <v>24332032</v>
      </c>
      <c r="H90" s="2">
        <v>19290563</v>
      </c>
      <c r="I90" s="2">
        <v>30213603</v>
      </c>
      <c r="J90" s="2">
        <v>14967634</v>
      </c>
      <c r="K90" s="2">
        <v>69263727</v>
      </c>
      <c r="L90" s="9">
        <v>15488237</v>
      </c>
      <c r="M90" s="2">
        <v>20655815</v>
      </c>
      <c r="N90" s="2">
        <v>18070218</v>
      </c>
      <c r="O90" s="2">
        <v>17346230</v>
      </c>
      <c r="P90" s="2">
        <v>27084611</v>
      </c>
      <c r="Q90" s="9">
        <v>12506727</v>
      </c>
      <c r="R90" s="2">
        <v>19816063</v>
      </c>
      <c r="S90" s="9" t="s">
        <v>0</v>
      </c>
      <c r="T90" s="1" t="s">
        <v>222</v>
      </c>
    </row>
    <row r="91" spans="1:20" x14ac:dyDescent="0.2">
      <c r="A91" s="1" t="s">
        <v>111</v>
      </c>
      <c r="B91" s="2">
        <v>3430452</v>
      </c>
      <c r="C91" s="2">
        <v>3998930</v>
      </c>
      <c r="D91" s="2">
        <v>22199711</v>
      </c>
      <c r="E91" s="2">
        <v>1128662</v>
      </c>
      <c r="F91" s="2">
        <v>87083</v>
      </c>
      <c r="G91" s="2">
        <v>6024859</v>
      </c>
      <c r="H91" s="2">
        <v>144523</v>
      </c>
      <c r="I91" s="2">
        <v>660383</v>
      </c>
      <c r="J91" s="1">
        <v>0</v>
      </c>
      <c r="K91" s="2">
        <v>292016</v>
      </c>
      <c r="L91" s="9">
        <v>0</v>
      </c>
      <c r="M91" s="2">
        <v>594566</v>
      </c>
      <c r="N91" s="2">
        <v>344343</v>
      </c>
      <c r="O91" s="2">
        <v>124997</v>
      </c>
      <c r="P91" s="2">
        <v>2447893</v>
      </c>
      <c r="Q91" s="9">
        <v>0</v>
      </c>
      <c r="R91" s="2">
        <v>0</v>
      </c>
      <c r="S91" s="9" t="s">
        <v>0</v>
      </c>
      <c r="T91" s="1" t="s">
        <v>223</v>
      </c>
    </row>
    <row r="92" spans="1:20" x14ac:dyDescent="0.2">
      <c r="A92" s="1" t="s">
        <v>112</v>
      </c>
      <c r="B92" s="2">
        <v>19934049</v>
      </c>
      <c r="C92" s="2">
        <v>17481214</v>
      </c>
      <c r="D92" s="2">
        <v>29885117</v>
      </c>
      <c r="E92" s="2">
        <v>17087504</v>
      </c>
      <c r="F92" s="2">
        <v>15580411</v>
      </c>
      <c r="G92" s="2">
        <v>18307173</v>
      </c>
      <c r="H92" s="2">
        <v>19146040</v>
      </c>
      <c r="I92" s="2">
        <v>29553220</v>
      </c>
      <c r="J92" s="2">
        <v>14967634</v>
      </c>
      <c r="K92" s="2">
        <v>68971711</v>
      </c>
      <c r="L92" s="9">
        <v>0</v>
      </c>
      <c r="M92" s="2">
        <v>20061249</v>
      </c>
      <c r="N92" s="2">
        <v>17725875</v>
      </c>
      <c r="O92" s="2">
        <v>17221233</v>
      </c>
      <c r="P92" s="2">
        <v>24636718</v>
      </c>
      <c r="Q92" s="9">
        <v>12506727</v>
      </c>
      <c r="R92" s="2">
        <v>19816063</v>
      </c>
      <c r="S92" s="9" t="s">
        <v>0</v>
      </c>
      <c r="T92" s="1" t="s">
        <v>224</v>
      </c>
    </row>
    <row r="93" spans="1:20" x14ac:dyDescent="0.2">
      <c r="A93" s="1" t="s">
        <v>113</v>
      </c>
      <c r="B93" s="2">
        <v>582732</v>
      </c>
      <c r="C93" s="2">
        <v>9298587</v>
      </c>
      <c r="D93" s="2">
        <v>85937</v>
      </c>
      <c r="E93" s="2">
        <v>40636</v>
      </c>
      <c r="F93" s="1">
        <v>0</v>
      </c>
      <c r="G93" s="2">
        <v>1315</v>
      </c>
      <c r="H93" s="2">
        <v>0</v>
      </c>
      <c r="I93" s="2">
        <v>0</v>
      </c>
      <c r="J93" s="1">
        <v>0</v>
      </c>
      <c r="K93" s="2">
        <v>56510</v>
      </c>
      <c r="L93" s="9">
        <v>0</v>
      </c>
      <c r="M93" s="1">
        <v>0</v>
      </c>
      <c r="N93" s="1">
        <v>0</v>
      </c>
      <c r="O93" s="1">
        <v>0</v>
      </c>
      <c r="P93" s="1">
        <v>0</v>
      </c>
      <c r="Q93" s="9">
        <v>0</v>
      </c>
      <c r="R93" s="1">
        <v>0</v>
      </c>
      <c r="S93" s="9" t="s">
        <v>0</v>
      </c>
      <c r="T93" s="1" t="s">
        <v>225</v>
      </c>
    </row>
    <row r="94" spans="1:20" x14ac:dyDescent="0.2">
      <c r="A94" s="1" t="s">
        <v>114</v>
      </c>
      <c r="B94" s="2">
        <v>2210380</v>
      </c>
      <c r="C94" s="2">
        <v>776337</v>
      </c>
      <c r="D94" s="2">
        <v>4540062</v>
      </c>
      <c r="E94" s="2">
        <v>1772290</v>
      </c>
      <c r="F94" s="2">
        <v>2188043</v>
      </c>
      <c r="G94" s="2">
        <v>2828574</v>
      </c>
      <c r="H94" s="2">
        <v>1612000</v>
      </c>
      <c r="I94" s="2">
        <v>2941217</v>
      </c>
      <c r="J94" s="2">
        <v>1279850</v>
      </c>
      <c r="K94" s="2">
        <v>3406458</v>
      </c>
      <c r="L94" s="9">
        <v>2072249</v>
      </c>
      <c r="M94" s="2">
        <v>2114839</v>
      </c>
      <c r="N94" s="2">
        <v>2904179</v>
      </c>
      <c r="O94" s="2">
        <v>1425693</v>
      </c>
      <c r="P94" s="2">
        <v>3033255</v>
      </c>
      <c r="Q94" s="9">
        <v>2087146</v>
      </c>
      <c r="R94" s="2">
        <v>1698322</v>
      </c>
      <c r="S94" s="9" t="s">
        <v>0</v>
      </c>
      <c r="T94" s="1" t="s">
        <v>226</v>
      </c>
    </row>
    <row r="95" spans="1:20" x14ac:dyDescent="0.2">
      <c r="A95" s="1" t="s">
        <v>115</v>
      </c>
      <c r="B95" s="2">
        <v>8128498</v>
      </c>
      <c r="C95" s="2">
        <v>8856476</v>
      </c>
      <c r="D95" s="2">
        <v>24303109</v>
      </c>
      <c r="E95" s="2">
        <v>3990043</v>
      </c>
      <c r="F95" s="2">
        <v>2292465</v>
      </c>
      <c r="G95" s="2">
        <v>5800124</v>
      </c>
      <c r="H95" s="2">
        <v>4949119</v>
      </c>
      <c r="I95" s="2">
        <v>2917827</v>
      </c>
      <c r="J95" s="2">
        <v>1713208</v>
      </c>
      <c r="K95" s="2">
        <v>29148542</v>
      </c>
      <c r="L95" s="9">
        <v>53990</v>
      </c>
      <c r="M95" s="2">
        <v>4451665</v>
      </c>
      <c r="N95" s="2">
        <v>4233565</v>
      </c>
      <c r="O95" s="2">
        <v>7748525</v>
      </c>
      <c r="P95" s="2">
        <v>3306276</v>
      </c>
      <c r="Q95" s="9">
        <v>565275</v>
      </c>
      <c r="R95" s="2">
        <v>376345</v>
      </c>
      <c r="S95" s="9" t="s">
        <v>0</v>
      </c>
      <c r="T95" s="1" t="s">
        <v>207</v>
      </c>
    </row>
    <row r="96" spans="1:20" x14ac:dyDescent="0.2">
      <c r="A96" s="1" t="s">
        <v>116</v>
      </c>
      <c r="B96" s="2">
        <v>13608355</v>
      </c>
      <c r="C96" s="2">
        <v>21145918</v>
      </c>
      <c r="D96" s="2">
        <v>23327594</v>
      </c>
      <c r="E96" s="2">
        <v>12494469</v>
      </c>
      <c r="F96" s="2">
        <v>11186986</v>
      </c>
      <c r="G96" s="2">
        <v>15704649</v>
      </c>
      <c r="H96" s="2">
        <v>12729444</v>
      </c>
      <c r="I96" s="2">
        <v>24354559</v>
      </c>
      <c r="J96" s="2">
        <v>11974576</v>
      </c>
      <c r="K96" s="2">
        <v>36765237</v>
      </c>
      <c r="L96" s="9">
        <f>+L90-L94-L95</f>
        <v>13361998</v>
      </c>
      <c r="M96" s="2">
        <v>14089311</v>
      </c>
      <c r="N96" s="2">
        <v>10932474</v>
      </c>
      <c r="O96" s="2">
        <v>8172012</v>
      </c>
      <c r="P96" s="2">
        <v>20745080</v>
      </c>
      <c r="Q96" s="9">
        <v>9854306</v>
      </c>
      <c r="R96" s="2">
        <v>17741396</v>
      </c>
      <c r="S96" s="9" t="s">
        <v>0</v>
      </c>
      <c r="T96" s="1" t="s">
        <v>227</v>
      </c>
    </row>
    <row r="97" spans="1:20" x14ac:dyDescent="0.2">
      <c r="A97" s="1" t="s">
        <v>117</v>
      </c>
      <c r="B97" s="2">
        <v>61327</v>
      </c>
      <c r="C97" s="2">
        <v>-102653</v>
      </c>
      <c r="D97" s="2">
        <v>827991</v>
      </c>
      <c r="E97" s="2">
        <v>1382052</v>
      </c>
      <c r="F97" s="2">
        <v>139458</v>
      </c>
      <c r="G97" s="2">
        <v>-109830</v>
      </c>
      <c r="H97" s="2">
        <v>692088</v>
      </c>
      <c r="I97" s="2">
        <v>2482327</v>
      </c>
      <c r="J97" s="2">
        <v>87964</v>
      </c>
      <c r="K97" s="2">
        <v>1975292</v>
      </c>
      <c r="L97" s="9">
        <v>-1750526</v>
      </c>
      <c r="M97" s="2">
        <v>933872</v>
      </c>
      <c r="N97" s="2">
        <v>721150</v>
      </c>
      <c r="O97" s="2">
        <v>818549</v>
      </c>
      <c r="P97" s="2">
        <v>2159313</v>
      </c>
      <c r="Q97" s="9">
        <v>2243675</v>
      </c>
      <c r="R97" s="2">
        <v>-631996</v>
      </c>
      <c r="S97" s="9" t="s">
        <v>0</v>
      </c>
      <c r="T97" s="1" t="s">
        <v>228</v>
      </c>
    </row>
    <row r="98" spans="1:20" x14ac:dyDescent="0.2">
      <c r="A98" s="1" t="s">
        <v>118</v>
      </c>
      <c r="B98" s="2">
        <v>3089830</v>
      </c>
      <c r="C98" s="2">
        <v>3658637</v>
      </c>
      <c r="D98" s="2">
        <v>4417605</v>
      </c>
      <c r="E98" s="2">
        <v>1426299</v>
      </c>
      <c r="F98" s="2">
        <v>1276550</v>
      </c>
      <c r="G98" s="2">
        <v>1897258</v>
      </c>
      <c r="H98" s="2">
        <v>1358911</v>
      </c>
      <c r="I98" s="2">
        <v>1800269</v>
      </c>
      <c r="J98" s="2">
        <v>1196420</v>
      </c>
      <c r="K98" s="2">
        <v>8725353</v>
      </c>
      <c r="L98" s="9">
        <v>727944</v>
      </c>
      <c r="M98" s="2">
        <v>1292009</v>
      </c>
      <c r="N98" s="2">
        <v>907216</v>
      </c>
      <c r="O98" s="2">
        <v>1288465</v>
      </c>
      <c r="P98" s="2">
        <v>1986436</v>
      </c>
      <c r="Q98" s="9">
        <v>932423</v>
      </c>
      <c r="R98" s="2">
        <v>1164874</v>
      </c>
      <c r="S98" s="9" t="s">
        <v>0</v>
      </c>
      <c r="T98" s="1" t="s">
        <v>229</v>
      </c>
    </row>
    <row r="99" spans="1:20" x14ac:dyDescent="0.2">
      <c r="A99" s="1" t="s">
        <v>119</v>
      </c>
      <c r="B99" s="2">
        <v>1600894</v>
      </c>
      <c r="C99" s="2">
        <v>1332967</v>
      </c>
      <c r="D99" s="2">
        <v>2641874</v>
      </c>
      <c r="E99" s="2">
        <v>689134</v>
      </c>
      <c r="F99" s="2">
        <v>645432</v>
      </c>
      <c r="G99" s="2">
        <v>1087537</v>
      </c>
      <c r="H99" s="2">
        <v>514390</v>
      </c>
      <c r="I99" s="2">
        <v>746235</v>
      </c>
      <c r="J99" s="2">
        <v>636919</v>
      </c>
      <c r="K99" s="2">
        <v>3156813</v>
      </c>
      <c r="L99" s="9">
        <v>721660</v>
      </c>
      <c r="M99" s="2">
        <v>368332</v>
      </c>
      <c r="N99" s="2">
        <v>594161</v>
      </c>
      <c r="O99" s="2">
        <v>830260</v>
      </c>
      <c r="P99" s="2">
        <v>611123</v>
      </c>
      <c r="Q99" s="9">
        <v>400780</v>
      </c>
      <c r="R99" s="2">
        <v>912442</v>
      </c>
      <c r="S99" s="9" t="s">
        <v>0</v>
      </c>
      <c r="T99" s="1" t="s">
        <v>230</v>
      </c>
    </row>
    <row r="100" spans="1:20" x14ac:dyDescent="0.2">
      <c r="A100" s="1" t="s">
        <v>120</v>
      </c>
      <c r="B100" s="2">
        <v>253088</v>
      </c>
      <c r="C100" s="2">
        <v>41700</v>
      </c>
      <c r="D100" s="2">
        <v>669631</v>
      </c>
      <c r="E100" s="2">
        <v>211425</v>
      </c>
      <c r="F100" s="2">
        <v>157129</v>
      </c>
      <c r="G100" s="2">
        <v>236403</v>
      </c>
      <c r="H100" s="2">
        <v>138152</v>
      </c>
      <c r="I100" s="2">
        <v>266919</v>
      </c>
      <c r="J100" s="2">
        <v>389746</v>
      </c>
      <c r="K100" s="2">
        <v>1117709</v>
      </c>
      <c r="L100" s="9">
        <v>415207</v>
      </c>
      <c r="M100" s="2">
        <v>238450</v>
      </c>
      <c r="N100" s="2">
        <v>281967</v>
      </c>
      <c r="O100" s="2">
        <v>203370</v>
      </c>
      <c r="P100" s="2">
        <v>260918</v>
      </c>
      <c r="Q100" s="9">
        <v>263293</v>
      </c>
      <c r="R100" s="2">
        <v>515928</v>
      </c>
      <c r="S100" s="9" t="s">
        <v>0</v>
      </c>
      <c r="T100" s="1" t="s">
        <v>231</v>
      </c>
    </row>
    <row r="101" spans="1:20" x14ac:dyDescent="0.2">
      <c r="A101" s="1" t="s">
        <v>121</v>
      </c>
      <c r="B101" s="2">
        <v>1714064</v>
      </c>
      <c r="C101" s="2">
        <v>2254218</v>
      </c>
      <c r="D101" s="2">
        <v>3008205</v>
      </c>
      <c r="E101" s="2">
        <v>1376249</v>
      </c>
      <c r="F101" s="2">
        <v>1652130</v>
      </c>
      <c r="G101" s="2">
        <v>856836</v>
      </c>
      <c r="H101" s="2">
        <v>662907</v>
      </c>
      <c r="I101" s="2">
        <v>518630</v>
      </c>
      <c r="J101" s="2">
        <v>498298</v>
      </c>
      <c r="K101" s="2">
        <v>1939422</v>
      </c>
      <c r="L101" s="9">
        <v>1151774</v>
      </c>
      <c r="M101" s="2">
        <v>1172104</v>
      </c>
      <c r="N101" s="2">
        <v>970366</v>
      </c>
      <c r="O101" s="2">
        <v>366310</v>
      </c>
      <c r="P101" s="2">
        <v>1049751</v>
      </c>
      <c r="Q101" s="9">
        <v>777740</v>
      </c>
      <c r="R101" s="2">
        <v>817843</v>
      </c>
      <c r="S101" s="9" t="s">
        <v>0</v>
      </c>
      <c r="T101" s="1" t="s">
        <v>232</v>
      </c>
    </row>
    <row r="102" spans="1:20" x14ac:dyDescent="0.2">
      <c r="A102" s="1" t="s">
        <v>122</v>
      </c>
      <c r="B102" s="2">
        <v>79294</v>
      </c>
      <c r="C102" s="2">
        <v>748440</v>
      </c>
      <c r="D102" s="2">
        <v>1859908</v>
      </c>
      <c r="E102" s="2">
        <v>319874</v>
      </c>
      <c r="F102" s="2">
        <v>738782</v>
      </c>
      <c r="G102" s="2">
        <v>580700</v>
      </c>
      <c r="H102" s="2">
        <v>506966</v>
      </c>
      <c r="I102" s="2">
        <v>670524</v>
      </c>
      <c r="J102" s="2">
        <v>461307</v>
      </c>
      <c r="K102" s="2">
        <v>220850</v>
      </c>
      <c r="L102" s="9">
        <v>0</v>
      </c>
      <c r="M102" s="2">
        <v>622637</v>
      </c>
      <c r="N102" s="2">
        <v>599437</v>
      </c>
      <c r="O102" s="2">
        <v>552940</v>
      </c>
      <c r="P102" s="2">
        <v>722516</v>
      </c>
      <c r="Q102" s="9">
        <v>238848</v>
      </c>
      <c r="R102" s="2">
        <v>494072</v>
      </c>
      <c r="S102" s="9" t="s">
        <v>0</v>
      </c>
      <c r="T102" s="1" t="s">
        <v>233</v>
      </c>
    </row>
    <row r="103" spans="1:20" x14ac:dyDescent="0.2">
      <c r="A103" s="1" t="s">
        <v>123</v>
      </c>
      <c r="B103" s="2">
        <v>20406852</v>
      </c>
      <c r="C103" s="2">
        <v>29079227</v>
      </c>
      <c r="D103" s="2">
        <v>36752808</v>
      </c>
      <c r="E103" s="2">
        <v>17899502</v>
      </c>
      <c r="F103" s="2">
        <v>15796467</v>
      </c>
      <c r="G103" s="2">
        <v>20253553</v>
      </c>
      <c r="H103" s="2">
        <v>16602858</v>
      </c>
      <c r="I103" s="2">
        <v>30839463</v>
      </c>
      <c r="J103" s="2">
        <v>15245230</v>
      </c>
      <c r="K103" s="2">
        <v>53900676</v>
      </c>
      <c r="L103" s="9">
        <f>SUM(L96:L102)</f>
        <v>14628057</v>
      </c>
      <c r="M103" s="2">
        <v>18716715</v>
      </c>
      <c r="N103" s="2">
        <v>15006771</v>
      </c>
      <c r="O103" s="2">
        <v>12231906</v>
      </c>
      <c r="P103" s="2">
        <v>27535137</v>
      </c>
      <c r="Q103" s="9">
        <v>14711065</v>
      </c>
      <c r="R103" s="2">
        <v>21014559</v>
      </c>
      <c r="S103" s="9" t="s">
        <v>0</v>
      </c>
      <c r="T103" s="1" t="s">
        <v>234</v>
      </c>
    </row>
    <row r="104" spans="1:20" x14ac:dyDescent="0.2">
      <c r="A104" s="1" t="s">
        <v>124</v>
      </c>
      <c r="B104" s="2">
        <v>647849</v>
      </c>
      <c r="C104" s="2">
        <v>100176</v>
      </c>
      <c r="D104" s="2">
        <v>790075</v>
      </c>
      <c r="E104" s="2">
        <v>356575</v>
      </c>
      <c r="F104" s="2">
        <v>319137</v>
      </c>
      <c r="G104" s="2">
        <v>304560</v>
      </c>
      <c r="H104" s="2">
        <v>194065</v>
      </c>
      <c r="I104" s="2">
        <v>478553</v>
      </c>
      <c r="J104" s="2">
        <v>299105</v>
      </c>
      <c r="K104" s="2">
        <v>2181338</v>
      </c>
      <c r="L104" s="9">
        <v>295371</v>
      </c>
      <c r="M104" s="2">
        <v>553719</v>
      </c>
      <c r="N104" s="2">
        <v>106498</v>
      </c>
      <c r="O104" s="2">
        <v>453541</v>
      </c>
      <c r="P104" s="2">
        <v>261808</v>
      </c>
      <c r="Q104" s="9">
        <v>233106</v>
      </c>
      <c r="R104" s="2">
        <v>147995</v>
      </c>
      <c r="S104" s="9" t="s">
        <v>0</v>
      </c>
      <c r="T104" s="1" t="s">
        <v>235</v>
      </c>
    </row>
    <row r="105" spans="1:20" x14ac:dyDescent="0.2">
      <c r="A105" s="1" t="s">
        <v>125</v>
      </c>
      <c r="B105" s="2">
        <v>645938</v>
      </c>
      <c r="C105" s="2">
        <v>231488</v>
      </c>
      <c r="D105" s="2">
        <v>347519</v>
      </c>
      <c r="E105" s="2">
        <v>104312</v>
      </c>
      <c r="F105" s="2">
        <v>187888</v>
      </c>
      <c r="G105" s="2">
        <v>121920</v>
      </c>
      <c r="H105" s="2">
        <v>269933</v>
      </c>
      <c r="I105" s="2">
        <v>68925</v>
      </c>
      <c r="J105" s="2">
        <v>101474</v>
      </c>
      <c r="K105" s="2">
        <v>631333</v>
      </c>
      <c r="L105" s="9">
        <v>211997</v>
      </c>
      <c r="M105" s="2">
        <v>189933</v>
      </c>
      <c r="N105" s="2">
        <v>57725</v>
      </c>
      <c r="O105" s="2">
        <v>170372</v>
      </c>
      <c r="P105" s="2">
        <v>115359</v>
      </c>
      <c r="Q105" s="9">
        <v>69238</v>
      </c>
      <c r="R105" s="2">
        <v>172307</v>
      </c>
      <c r="S105" s="9" t="s">
        <v>0</v>
      </c>
      <c r="T105" s="1" t="s">
        <v>236</v>
      </c>
    </row>
    <row r="106" spans="1:20" x14ac:dyDescent="0.2">
      <c r="A106" s="1" t="s">
        <v>126</v>
      </c>
      <c r="B106" s="2">
        <v>237367</v>
      </c>
      <c r="C106" s="2">
        <v>120586</v>
      </c>
      <c r="D106" s="2">
        <v>434597</v>
      </c>
      <c r="E106" s="2">
        <v>172279</v>
      </c>
      <c r="F106" s="2">
        <v>161358</v>
      </c>
      <c r="G106" s="2">
        <v>177319</v>
      </c>
      <c r="H106" s="2">
        <v>128597</v>
      </c>
      <c r="I106" s="2">
        <v>198374</v>
      </c>
      <c r="J106" s="2">
        <v>159230</v>
      </c>
      <c r="K106" s="2">
        <v>789202</v>
      </c>
      <c r="L106" s="9">
        <v>159046</v>
      </c>
      <c r="M106" s="2">
        <v>157857</v>
      </c>
      <c r="N106" s="2">
        <v>155176</v>
      </c>
      <c r="O106" s="2">
        <v>330803</v>
      </c>
      <c r="P106" s="2">
        <v>152781</v>
      </c>
      <c r="Q106" s="9">
        <v>100195</v>
      </c>
      <c r="R106" s="2">
        <v>223756</v>
      </c>
      <c r="S106" s="9" t="s">
        <v>0</v>
      </c>
      <c r="T106" s="1" t="s">
        <v>237</v>
      </c>
    </row>
    <row r="107" spans="1:20" x14ac:dyDescent="0.2">
      <c r="A107" s="1" t="s">
        <v>127</v>
      </c>
      <c r="B107" s="2">
        <v>0</v>
      </c>
      <c r="C107" s="2">
        <v>25030</v>
      </c>
      <c r="D107" s="2">
        <v>1276600</v>
      </c>
      <c r="E107" s="2">
        <v>32591</v>
      </c>
      <c r="F107" s="2">
        <v>25000</v>
      </c>
      <c r="G107" s="2">
        <v>59985</v>
      </c>
      <c r="H107" s="2">
        <v>147412</v>
      </c>
      <c r="I107" s="2">
        <v>300000</v>
      </c>
      <c r="J107" s="2">
        <v>326620</v>
      </c>
      <c r="K107" s="2">
        <v>191381</v>
      </c>
      <c r="L107" s="9">
        <v>0</v>
      </c>
      <c r="M107" s="2">
        <v>1100799</v>
      </c>
      <c r="N107" s="2">
        <v>75000</v>
      </c>
      <c r="O107" s="2">
        <v>-151000</v>
      </c>
      <c r="P107" s="2">
        <v>-14489</v>
      </c>
      <c r="Q107" s="9">
        <v>49108</v>
      </c>
      <c r="R107" s="2">
        <v>-490880</v>
      </c>
      <c r="S107" s="9" t="s">
        <v>0</v>
      </c>
      <c r="T107" s="1" t="s">
        <v>238</v>
      </c>
    </row>
    <row r="108" spans="1:20" x14ac:dyDescent="0.2">
      <c r="A108" s="1" t="s">
        <v>128</v>
      </c>
      <c r="B108" s="1">
        <v>0</v>
      </c>
      <c r="C108" s="1">
        <v>0</v>
      </c>
      <c r="D108" s="1">
        <v>0</v>
      </c>
      <c r="E108" s="1">
        <v>0</v>
      </c>
      <c r="F108" s="1">
        <v>0</v>
      </c>
      <c r="G108" s="2">
        <v>0</v>
      </c>
      <c r="H108" s="1">
        <v>0</v>
      </c>
      <c r="I108" s="1">
        <v>0</v>
      </c>
      <c r="J108" s="1">
        <v>0</v>
      </c>
      <c r="K108" s="2">
        <v>191381</v>
      </c>
      <c r="L108" s="9">
        <v>0</v>
      </c>
      <c r="M108" s="2">
        <v>573550</v>
      </c>
      <c r="N108" s="1">
        <v>0</v>
      </c>
      <c r="O108" s="2">
        <v>-150000</v>
      </c>
      <c r="P108" s="1">
        <v>0</v>
      </c>
      <c r="Q108" s="9">
        <v>31542</v>
      </c>
      <c r="R108" s="2">
        <v>130000</v>
      </c>
      <c r="S108" s="9" t="s">
        <v>0</v>
      </c>
      <c r="T108" s="1" t="s">
        <v>239</v>
      </c>
    </row>
    <row r="109" spans="1:20" x14ac:dyDescent="0.2">
      <c r="A109" s="1" t="s">
        <v>129</v>
      </c>
      <c r="B109" s="2">
        <v>0</v>
      </c>
      <c r="C109" s="2">
        <v>25030</v>
      </c>
      <c r="D109" s="2">
        <v>1276600</v>
      </c>
      <c r="E109" s="2">
        <v>32591</v>
      </c>
      <c r="F109" s="2">
        <v>25000</v>
      </c>
      <c r="G109" s="2">
        <v>59985</v>
      </c>
      <c r="H109" s="2">
        <v>147412</v>
      </c>
      <c r="I109" s="2">
        <v>300000</v>
      </c>
      <c r="J109" s="2">
        <v>326620</v>
      </c>
      <c r="K109" s="2">
        <v>0</v>
      </c>
      <c r="L109" s="9">
        <v>0</v>
      </c>
      <c r="M109" s="2">
        <v>527249</v>
      </c>
      <c r="N109" s="2">
        <v>75000</v>
      </c>
      <c r="O109" s="2">
        <v>-1000</v>
      </c>
      <c r="P109" s="2">
        <v>-14489</v>
      </c>
      <c r="Q109" s="9">
        <v>17566</v>
      </c>
      <c r="R109" s="2">
        <v>-620880</v>
      </c>
      <c r="S109" s="9" t="s">
        <v>0</v>
      </c>
      <c r="T109" s="1" t="s">
        <v>240</v>
      </c>
    </row>
    <row r="110" spans="1:20" x14ac:dyDescent="0.2">
      <c r="A110" s="1" t="s">
        <v>130</v>
      </c>
      <c r="B110" s="1">
        <v>0</v>
      </c>
      <c r="C110" s="1">
        <v>0</v>
      </c>
      <c r="D110" s="1">
        <v>0</v>
      </c>
      <c r="E110" s="1">
        <v>0</v>
      </c>
      <c r="F110" s="1">
        <v>0</v>
      </c>
      <c r="G110" s="2">
        <v>524</v>
      </c>
      <c r="H110" s="1">
        <v>0</v>
      </c>
      <c r="I110" s="1">
        <v>0</v>
      </c>
      <c r="J110" s="1">
        <v>0</v>
      </c>
      <c r="K110" s="1">
        <v>0</v>
      </c>
      <c r="L110" s="9">
        <v>0</v>
      </c>
      <c r="M110" s="1">
        <v>0</v>
      </c>
      <c r="N110" s="2">
        <v>17500</v>
      </c>
      <c r="O110" s="1">
        <v>0</v>
      </c>
      <c r="P110" s="1">
        <v>0</v>
      </c>
      <c r="Q110" s="9">
        <v>0</v>
      </c>
      <c r="R110" s="1">
        <v>0</v>
      </c>
      <c r="S110" s="9" t="s">
        <v>0</v>
      </c>
      <c r="T110" s="1" t="s">
        <v>241</v>
      </c>
    </row>
    <row r="111" spans="1:20" x14ac:dyDescent="0.2">
      <c r="A111" s="1" t="s">
        <v>131</v>
      </c>
      <c r="B111" s="1">
        <v>0</v>
      </c>
      <c r="C111" s="1">
        <v>0</v>
      </c>
      <c r="D111" s="1">
        <v>0</v>
      </c>
      <c r="E111" s="1">
        <v>0</v>
      </c>
      <c r="F111" s="1">
        <v>0</v>
      </c>
      <c r="G111" s="1">
        <v>0</v>
      </c>
      <c r="H111" s="1">
        <v>0</v>
      </c>
      <c r="I111" s="1">
        <v>0</v>
      </c>
      <c r="J111" s="1">
        <v>0</v>
      </c>
      <c r="K111" s="1">
        <v>0</v>
      </c>
      <c r="L111" s="9">
        <v>0</v>
      </c>
      <c r="M111" s="1">
        <v>0</v>
      </c>
      <c r="N111" s="1">
        <v>0</v>
      </c>
      <c r="O111" s="1">
        <v>0</v>
      </c>
      <c r="P111" s="1">
        <v>0</v>
      </c>
      <c r="Q111" s="9">
        <v>0</v>
      </c>
      <c r="R111" s="1">
        <v>0</v>
      </c>
      <c r="S111" s="9" t="s">
        <v>0</v>
      </c>
      <c r="T111" s="1" t="s">
        <v>242</v>
      </c>
    </row>
    <row r="112" spans="1:20" x14ac:dyDescent="0.2">
      <c r="A112" s="1" t="s">
        <v>132</v>
      </c>
      <c r="B112" s="1">
        <v>0</v>
      </c>
      <c r="C112" s="1">
        <v>0</v>
      </c>
      <c r="D112" s="1">
        <v>0</v>
      </c>
      <c r="E112" s="1">
        <v>0</v>
      </c>
      <c r="F112" s="1">
        <v>0</v>
      </c>
      <c r="G112" s="1">
        <v>0</v>
      </c>
      <c r="H112" s="1">
        <v>0</v>
      </c>
      <c r="I112" s="1">
        <v>0</v>
      </c>
      <c r="J112" s="1">
        <v>0</v>
      </c>
      <c r="K112" s="2">
        <v>62084</v>
      </c>
      <c r="L112" s="9">
        <v>0</v>
      </c>
      <c r="M112" s="1">
        <v>0</v>
      </c>
      <c r="N112" s="1">
        <v>0</v>
      </c>
      <c r="O112" s="1">
        <v>0</v>
      </c>
      <c r="P112" s="1">
        <v>0</v>
      </c>
      <c r="Q112" s="9">
        <v>0</v>
      </c>
      <c r="R112" s="1">
        <v>0</v>
      </c>
      <c r="S112" s="9" t="s">
        <v>0</v>
      </c>
      <c r="T112" s="1" t="s">
        <v>243</v>
      </c>
    </row>
    <row r="113" spans="1:20" x14ac:dyDescent="0.2">
      <c r="A113" s="1" t="s">
        <v>133</v>
      </c>
      <c r="B113" s="2">
        <v>306693</v>
      </c>
      <c r="C113" s="2">
        <v>144734</v>
      </c>
      <c r="D113" s="2">
        <v>1368848</v>
      </c>
      <c r="E113" s="2">
        <v>83176</v>
      </c>
      <c r="F113" s="2">
        <v>461893</v>
      </c>
      <c r="G113" s="2">
        <v>45000</v>
      </c>
      <c r="H113" s="2">
        <v>35625</v>
      </c>
      <c r="I113" s="1">
        <v>0</v>
      </c>
      <c r="J113" s="2">
        <v>422</v>
      </c>
      <c r="K113" s="2">
        <v>35000</v>
      </c>
      <c r="L113" s="9">
        <f>21347+1281681+184357+87817+19568+27910</f>
        <v>1622680</v>
      </c>
      <c r="M113" s="1">
        <v>0</v>
      </c>
      <c r="N113" s="2">
        <v>46157</v>
      </c>
      <c r="O113" s="1">
        <v>0</v>
      </c>
      <c r="P113" s="2">
        <v>66293</v>
      </c>
      <c r="Q113" s="9">
        <v>0</v>
      </c>
      <c r="R113" s="2">
        <v>0</v>
      </c>
      <c r="S113" s="9" t="s">
        <v>0</v>
      </c>
      <c r="T113" s="1" t="s">
        <v>244</v>
      </c>
    </row>
    <row r="114" spans="1:20" x14ac:dyDescent="0.2">
      <c r="A114" s="1" t="s">
        <v>134</v>
      </c>
      <c r="B114" s="2">
        <v>1837847</v>
      </c>
      <c r="C114" s="2">
        <v>622014</v>
      </c>
      <c r="D114" s="2">
        <v>4217639</v>
      </c>
      <c r="E114" s="2">
        <v>748933</v>
      </c>
      <c r="F114" s="2">
        <v>1155276</v>
      </c>
      <c r="G114" s="2">
        <v>709308</v>
      </c>
      <c r="H114" s="2">
        <v>775632</v>
      </c>
      <c r="I114" s="2">
        <v>1045852</v>
      </c>
      <c r="J114" s="2">
        <v>886851</v>
      </c>
      <c r="K114" s="2">
        <v>3890338</v>
      </c>
      <c r="L114" s="9">
        <f>SUM(L104:L113)</f>
        <v>2289094</v>
      </c>
      <c r="M114" s="2">
        <v>2002308</v>
      </c>
      <c r="N114" s="2">
        <v>458056</v>
      </c>
      <c r="O114" s="2">
        <v>803716</v>
      </c>
      <c r="P114" s="2">
        <v>581752</v>
      </c>
      <c r="Q114" s="9">
        <v>451647</v>
      </c>
      <c r="R114" s="2">
        <v>53178</v>
      </c>
      <c r="S114" s="9" t="s">
        <v>0</v>
      </c>
      <c r="T114" s="1" t="s">
        <v>245</v>
      </c>
    </row>
    <row r="115" spans="1:20" x14ac:dyDescent="0.2">
      <c r="A115" s="1" t="s">
        <v>135</v>
      </c>
      <c r="B115" s="1">
        <v>0</v>
      </c>
      <c r="C115" s="1">
        <v>0</v>
      </c>
      <c r="D115" s="1">
        <v>0</v>
      </c>
      <c r="E115" s="1">
        <v>0</v>
      </c>
      <c r="F115" s="1">
        <v>0</v>
      </c>
      <c r="G115" s="1">
        <v>0</v>
      </c>
      <c r="H115" s="1">
        <v>0</v>
      </c>
      <c r="I115" s="1">
        <v>0</v>
      </c>
      <c r="J115" s="1">
        <v>0</v>
      </c>
      <c r="K115" s="1">
        <v>0</v>
      </c>
      <c r="L115" s="9">
        <v>0</v>
      </c>
      <c r="M115" s="2">
        <v>-109612</v>
      </c>
      <c r="N115" s="1">
        <v>0</v>
      </c>
      <c r="O115" s="1">
        <v>0</v>
      </c>
      <c r="P115" s="1">
        <v>0</v>
      </c>
      <c r="Q115" s="9">
        <v>0</v>
      </c>
      <c r="R115" s="1">
        <v>0</v>
      </c>
      <c r="S115" s="9" t="s">
        <v>0</v>
      </c>
      <c r="T115" s="1" t="s">
        <v>246</v>
      </c>
    </row>
    <row r="116" spans="1:20" x14ac:dyDescent="0.2">
      <c r="A116" s="1" t="s">
        <v>136</v>
      </c>
      <c r="B116" s="2">
        <v>3069936</v>
      </c>
      <c r="C116" s="2">
        <v>3032832</v>
      </c>
      <c r="D116" s="2">
        <v>601633</v>
      </c>
      <c r="E116" s="2">
        <v>-380699</v>
      </c>
      <c r="F116" s="2">
        <v>771126</v>
      </c>
      <c r="G116" s="2">
        <v>2218463</v>
      </c>
      <c r="H116" s="2">
        <v>1752362</v>
      </c>
      <c r="I116" s="2">
        <v>-1222118</v>
      </c>
      <c r="J116" s="2">
        <v>-172459</v>
      </c>
      <c r="K116" s="2">
        <v>7887500</v>
      </c>
      <c r="L116" s="9">
        <f>+L89-L103-L114</f>
        <v>-119962</v>
      </c>
      <c r="M116" s="2">
        <v>-1541562</v>
      </c>
      <c r="N116" s="2">
        <v>1468922</v>
      </c>
      <c r="O116" s="2">
        <v>-2366293</v>
      </c>
      <c r="P116" s="2">
        <v>1952793</v>
      </c>
      <c r="Q116" s="9">
        <v>-2102008</v>
      </c>
      <c r="R116" s="2">
        <v>399591</v>
      </c>
      <c r="S116" s="9" t="s">
        <v>0</v>
      </c>
      <c r="T116" s="1" t="s">
        <v>247</v>
      </c>
    </row>
    <row r="117" spans="1:20" x14ac:dyDescent="0.2">
      <c r="A117" s="1" t="s">
        <v>137</v>
      </c>
      <c r="B117" s="2">
        <v>674416</v>
      </c>
      <c r="C117" s="2">
        <v>722869</v>
      </c>
      <c r="D117" s="2">
        <v>590928</v>
      </c>
      <c r="E117" s="2">
        <v>-62573</v>
      </c>
      <c r="F117" s="2">
        <v>149532</v>
      </c>
      <c r="G117" s="2">
        <v>562627</v>
      </c>
      <c r="H117" s="2">
        <v>412362</v>
      </c>
      <c r="I117" s="2">
        <v>-192517</v>
      </c>
      <c r="J117" s="2">
        <v>40082</v>
      </c>
      <c r="K117" s="2">
        <v>517003</v>
      </c>
      <c r="L117" s="9">
        <v>119962</v>
      </c>
      <c r="M117" s="2">
        <v>246153</v>
      </c>
      <c r="N117" s="2">
        <v>366441</v>
      </c>
      <c r="O117" s="2">
        <v>143332</v>
      </c>
      <c r="P117" s="2">
        <v>429529</v>
      </c>
      <c r="Q117" s="9">
        <v>-592513</v>
      </c>
      <c r="R117" s="2">
        <v>51002</v>
      </c>
      <c r="S117" s="9" t="s">
        <v>0</v>
      </c>
      <c r="T117" s="1" t="s">
        <v>248</v>
      </c>
    </row>
    <row r="118" spans="1:20" x14ac:dyDescent="0.2">
      <c r="A118" s="1" t="s">
        <v>138</v>
      </c>
      <c r="B118" s="2">
        <v>2395520</v>
      </c>
      <c r="C118" s="2">
        <v>2309963</v>
      </c>
      <c r="D118" s="2">
        <v>10705</v>
      </c>
      <c r="E118" s="2">
        <v>-318126</v>
      </c>
      <c r="F118" s="2">
        <v>621594</v>
      </c>
      <c r="G118" s="2">
        <v>1655836</v>
      </c>
      <c r="H118" s="2">
        <v>1340000</v>
      </c>
      <c r="I118" s="2">
        <v>-1029601</v>
      </c>
      <c r="J118" s="2">
        <v>-212541</v>
      </c>
      <c r="K118" s="2">
        <v>7370497</v>
      </c>
      <c r="L118" s="9">
        <f>+L116+L117</f>
        <v>0</v>
      </c>
      <c r="M118" s="2">
        <v>-1787715</v>
      </c>
      <c r="N118" s="2">
        <v>1102481</v>
      </c>
      <c r="O118" s="2">
        <v>-2509625</v>
      </c>
      <c r="P118" s="2">
        <v>1523264</v>
      </c>
      <c r="Q118" s="9">
        <v>-1509495</v>
      </c>
      <c r="R118" s="2">
        <v>348589</v>
      </c>
      <c r="S118" s="9" t="s">
        <v>0</v>
      </c>
      <c r="T118" s="1" t="s">
        <v>249</v>
      </c>
    </row>
    <row r="119" spans="1:20" x14ac:dyDescent="0.2">
      <c r="A119" s="1" t="s">
        <v>139</v>
      </c>
      <c r="B119" s="1">
        <v>0</v>
      </c>
      <c r="C119" s="1">
        <v>0</v>
      </c>
      <c r="D119" s="1">
        <v>0</v>
      </c>
      <c r="E119" s="1">
        <v>0</v>
      </c>
      <c r="F119" s="1">
        <v>0</v>
      </c>
      <c r="G119" s="1">
        <v>0</v>
      </c>
      <c r="H119" s="1">
        <v>0</v>
      </c>
      <c r="I119" s="1">
        <v>0</v>
      </c>
      <c r="J119" s="1">
        <v>0</v>
      </c>
      <c r="K119" s="2">
        <v>-66864</v>
      </c>
      <c r="L119" s="9">
        <v>0</v>
      </c>
      <c r="M119" s="1">
        <v>0</v>
      </c>
      <c r="N119" s="1">
        <v>0</v>
      </c>
      <c r="O119" s="1">
        <v>0</v>
      </c>
      <c r="P119" s="1">
        <v>0</v>
      </c>
      <c r="Q119" s="9">
        <v>0</v>
      </c>
      <c r="R119" s="2">
        <v>0</v>
      </c>
      <c r="S119" s="9" t="s">
        <v>0</v>
      </c>
      <c r="T119" s="1" t="s">
        <v>250</v>
      </c>
    </row>
    <row r="120" spans="1:20" x14ac:dyDescent="0.2">
      <c r="A120" s="1" t="s">
        <v>140</v>
      </c>
      <c r="B120" s="2">
        <v>2395520</v>
      </c>
      <c r="C120" s="2">
        <v>2309963</v>
      </c>
      <c r="D120" s="2">
        <v>10705</v>
      </c>
      <c r="E120" s="2">
        <v>-318126</v>
      </c>
      <c r="F120" s="2">
        <v>621594</v>
      </c>
      <c r="G120" s="2">
        <v>1655836</v>
      </c>
      <c r="H120" s="2">
        <v>1340000</v>
      </c>
      <c r="I120" s="2">
        <v>-1029601</v>
      </c>
      <c r="J120" s="2">
        <v>-212541</v>
      </c>
      <c r="K120" s="2">
        <v>7303633</v>
      </c>
      <c r="L120" s="9">
        <v>0</v>
      </c>
      <c r="M120" s="2">
        <v>-1787715</v>
      </c>
      <c r="N120" s="2">
        <v>1102481</v>
      </c>
      <c r="O120" s="2">
        <v>-2509625</v>
      </c>
      <c r="P120" s="2">
        <v>1523264</v>
      </c>
      <c r="Q120" s="9">
        <v>-1509495</v>
      </c>
      <c r="R120" s="2">
        <v>348589</v>
      </c>
      <c r="S120" s="9" t="s">
        <v>0</v>
      </c>
      <c r="T120" s="1" t="s">
        <v>251</v>
      </c>
    </row>
    <row r="121" spans="1:20" x14ac:dyDescent="0.2">
      <c r="A121" s="1" t="s">
        <v>141</v>
      </c>
      <c r="B121" s="2">
        <v>2395520</v>
      </c>
      <c r="C121" s="2">
        <v>2309963</v>
      </c>
      <c r="D121" s="2">
        <v>10705</v>
      </c>
      <c r="E121" s="2">
        <v>-318126</v>
      </c>
      <c r="F121" s="2">
        <v>621594</v>
      </c>
      <c r="G121" s="2">
        <v>1655836</v>
      </c>
      <c r="H121" s="2">
        <v>1340000</v>
      </c>
      <c r="I121" s="2">
        <v>-1029601</v>
      </c>
      <c r="J121" s="2">
        <v>-212541</v>
      </c>
      <c r="K121" s="2">
        <v>7303633</v>
      </c>
      <c r="L121" s="9">
        <v>0</v>
      </c>
      <c r="M121" s="2">
        <v>-1787715</v>
      </c>
      <c r="N121" s="2">
        <v>1102481</v>
      </c>
      <c r="O121" s="2">
        <v>-2505218</v>
      </c>
      <c r="P121" s="2">
        <v>1523264</v>
      </c>
      <c r="Q121" s="9">
        <v>-1509495</v>
      </c>
      <c r="R121" s="1">
        <v>348589</v>
      </c>
      <c r="S121" s="9" t="s">
        <v>0</v>
      </c>
      <c r="T121" s="1" t="s">
        <v>252</v>
      </c>
    </row>
    <row r="122" spans="1:20" x14ac:dyDescent="0.2">
      <c r="A122" s="1" t="s">
        <v>142</v>
      </c>
      <c r="B122" s="1">
        <v>0</v>
      </c>
      <c r="C122" s="1">
        <v>0</v>
      </c>
      <c r="D122" s="1">
        <v>0</v>
      </c>
      <c r="E122" s="1">
        <v>0</v>
      </c>
      <c r="F122" s="1">
        <v>0</v>
      </c>
      <c r="G122" s="1">
        <v>0</v>
      </c>
      <c r="H122" s="1">
        <v>0</v>
      </c>
      <c r="I122" s="1">
        <v>0</v>
      </c>
      <c r="J122" s="1">
        <v>0</v>
      </c>
      <c r="K122" s="2">
        <v>0</v>
      </c>
      <c r="L122" s="9">
        <v>0</v>
      </c>
      <c r="M122" s="1">
        <v>0</v>
      </c>
      <c r="N122" s="1">
        <v>0</v>
      </c>
      <c r="O122" s="2">
        <v>-4407</v>
      </c>
      <c r="P122" s="1">
        <v>0</v>
      </c>
      <c r="Q122" s="9">
        <v>0</v>
      </c>
      <c r="R122" s="1">
        <v>0</v>
      </c>
      <c r="S122" s="9" t="s">
        <v>0</v>
      </c>
      <c r="T122" s="1" t="s">
        <v>253</v>
      </c>
    </row>
    <row r="123" spans="1:20" x14ac:dyDescent="0.2">
      <c r="L123" s="10"/>
      <c r="Q123" s="10"/>
      <c r="S123" s="10"/>
    </row>
    <row r="124" spans="1:20" x14ac:dyDescent="0.2">
      <c r="A124" s="4" t="s">
        <v>264</v>
      </c>
      <c r="L124" s="10"/>
      <c r="Q124" s="10"/>
      <c r="S124" s="10"/>
      <c r="T124" s="4" t="s">
        <v>265</v>
      </c>
    </row>
    <row r="125" spans="1:20" x14ac:dyDescent="0.2">
      <c r="A125" s="1" t="s">
        <v>143</v>
      </c>
      <c r="B125" s="2">
        <v>5716814</v>
      </c>
      <c r="C125" s="2">
        <v>9841624</v>
      </c>
      <c r="D125" s="2">
        <v>8495727</v>
      </c>
      <c r="E125" s="2">
        <v>1601615</v>
      </c>
      <c r="F125" s="2">
        <v>2352590</v>
      </c>
      <c r="G125" s="2">
        <v>3778444</v>
      </c>
      <c r="H125" s="2">
        <v>2618371</v>
      </c>
      <c r="I125" s="2">
        <v>3185749</v>
      </c>
      <c r="J125" s="2">
        <v>-1748322</v>
      </c>
      <c r="K125" s="2">
        <v>8053987</v>
      </c>
      <c r="L125" s="9">
        <v>-2865402</v>
      </c>
      <c r="M125" s="2">
        <v>981790</v>
      </c>
      <c r="N125" s="2">
        <v>2760979</v>
      </c>
      <c r="O125" s="2">
        <v>-5928825</v>
      </c>
      <c r="P125" s="2">
        <v>2679754</v>
      </c>
      <c r="Q125" s="9">
        <v>-1265462</v>
      </c>
      <c r="R125" s="2">
        <v>-301681</v>
      </c>
      <c r="S125" s="9" t="s">
        <v>0</v>
      </c>
      <c r="T125" s="1" t="s">
        <v>254</v>
      </c>
    </row>
    <row r="126" spans="1:20" x14ac:dyDescent="0.2">
      <c r="A126" s="1" t="s">
        <v>144</v>
      </c>
      <c r="B126" s="2">
        <v>-7178147</v>
      </c>
      <c r="C126" s="2">
        <v>-5481019</v>
      </c>
      <c r="D126" s="2">
        <v>-2573201</v>
      </c>
      <c r="E126" s="2">
        <v>-1570255</v>
      </c>
      <c r="F126" s="2">
        <v>-2567675</v>
      </c>
      <c r="G126" s="2">
        <v>-263922</v>
      </c>
      <c r="H126" s="2">
        <v>-805603</v>
      </c>
      <c r="I126" s="2">
        <v>212124</v>
      </c>
      <c r="J126" s="2">
        <v>-680283</v>
      </c>
      <c r="K126" s="2">
        <v>-5380738</v>
      </c>
      <c r="L126" s="9">
        <v>1071224</v>
      </c>
      <c r="M126" s="2">
        <v>-301606</v>
      </c>
      <c r="N126" s="2">
        <v>-3857187</v>
      </c>
      <c r="O126" s="2">
        <v>148459</v>
      </c>
      <c r="P126" s="2">
        <v>907738</v>
      </c>
      <c r="Q126" s="9">
        <v>-166849</v>
      </c>
      <c r="R126" s="2">
        <v>-1452901</v>
      </c>
      <c r="S126" s="9" t="s">
        <v>0</v>
      </c>
      <c r="T126" s="1" t="s">
        <v>255</v>
      </c>
    </row>
    <row r="127" spans="1:20" x14ac:dyDescent="0.2">
      <c r="A127" s="1" t="s">
        <v>145</v>
      </c>
      <c r="B127" s="2">
        <v>-2244371</v>
      </c>
      <c r="C127" s="2">
        <v>-2931939</v>
      </c>
      <c r="D127" s="1">
        <v>0</v>
      </c>
      <c r="E127" s="1">
        <v>0</v>
      </c>
      <c r="F127" s="1">
        <v>0</v>
      </c>
      <c r="G127" s="2">
        <v>-880000</v>
      </c>
      <c r="H127" s="2">
        <v>-765531</v>
      </c>
      <c r="I127" s="2">
        <v>-76948</v>
      </c>
      <c r="J127" s="2">
        <v>-266679</v>
      </c>
      <c r="K127" s="2">
        <v>-3035338</v>
      </c>
      <c r="L127" s="9">
        <v>0</v>
      </c>
      <c r="M127" s="2">
        <v>-901799</v>
      </c>
      <c r="N127" s="2">
        <v>-800000</v>
      </c>
      <c r="O127" s="2">
        <v>1078340</v>
      </c>
      <c r="P127" s="2">
        <v>429529</v>
      </c>
      <c r="Q127" s="9">
        <v>-243063</v>
      </c>
      <c r="R127" s="2">
        <v>-5000</v>
      </c>
      <c r="S127" s="9" t="s">
        <v>0</v>
      </c>
      <c r="T127" s="1" t="s">
        <v>256</v>
      </c>
    </row>
    <row r="128" spans="1:20" x14ac:dyDescent="0.2">
      <c r="A128" s="1" t="s">
        <v>146</v>
      </c>
      <c r="B128" s="2">
        <v>9163459</v>
      </c>
      <c r="C128" s="2">
        <v>12822457</v>
      </c>
      <c r="D128" s="2">
        <v>9940998</v>
      </c>
      <c r="E128" s="2">
        <v>6931825</v>
      </c>
      <c r="F128" s="2">
        <v>3806364</v>
      </c>
      <c r="G128" s="2">
        <v>1534039</v>
      </c>
      <c r="H128" s="2">
        <v>6749186</v>
      </c>
      <c r="I128" s="2">
        <v>3978742</v>
      </c>
      <c r="J128" s="2">
        <v>2859309</v>
      </c>
      <c r="K128" s="2">
        <v>1918790</v>
      </c>
      <c r="L128" s="9">
        <v>2436017</v>
      </c>
      <c r="M128" s="2">
        <v>6969345</v>
      </c>
      <c r="N128" s="2">
        <v>6470785</v>
      </c>
      <c r="O128" s="2">
        <v>10328891</v>
      </c>
      <c r="P128" s="2">
        <v>2692576</v>
      </c>
      <c r="Q128" s="9">
        <v>1645320</v>
      </c>
      <c r="R128" s="2">
        <v>4549184</v>
      </c>
      <c r="S128" s="9" t="s">
        <v>0</v>
      </c>
      <c r="T128" s="1" t="s">
        <v>257</v>
      </c>
    </row>
    <row r="129" spans="1:20" x14ac:dyDescent="0.2">
      <c r="A129" s="1" t="s">
        <v>147</v>
      </c>
      <c r="B129" s="2">
        <v>5457755</v>
      </c>
      <c r="C129" s="2">
        <v>14251123</v>
      </c>
      <c r="D129" s="2">
        <v>15863524</v>
      </c>
      <c r="E129" s="2">
        <v>6963185</v>
      </c>
      <c r="F129" s="2">
        <v>3591279</v>
      </c>
      <c r="G129" s="2">
        <v>4168561</v>
      </c>
      <c r="H129" s="2">
        <v>7796423</v>
      </c>
      <c r="I129" s="2">
        <v>7299667</v>
      </c>
      <c r="J129" s="2">
        <v>164025</v>
      </c>
      <c r="K129" s="2">
        <v>1556701</v>
      </c>
      <c r="L129" s="9">
        <f>SUM(L125:L128)</f>
        <v>641839</v>
      </c>
      <c r="M129" s="2">
        <v>6747730</v>
      </c>
      <c r="N129" s="2">
        <v>4574577</v>
      </c>
      <c r="O129" s="2">
        <v>5626865</v>
      </c>
      <c r="P129" s="2">
        <v>6709597</v>
      </c>
      <c r="Q129" s="9">
        <v>-30054</v>
      </c>
      <c r="R129" s="2">
        <v>2789602</v>
      </c>
      <c r="S129" s="9" t="s">
        <v>0</v>
      </c>
      <c r="T129" s="1" t="s">
        <v>258</v>
      </c>
    </row>
    <row r="130" spans="1:20" x14ac:dyDescent="0.2">
      <c r="L130" s="10"/>
    </row>
    <row r="133" spans="1:20" x14ac:dyDescent="0.2">
      <c r="L133" s="10"/>
    </row>
    <row r="134" spans="1:20" x14ac:dyDescent="0.2">
      <c r="L134" s="10"/>
    </row>
    <row r="135" spans="1:20" x14ac:dyDescent="0.2">
      <c r="L135" s="10"/>
    </row>
    <row r="136" spans="1:20" x14ac:dyDescent="0.2">
      <c r="L136" s="10"/>
    </row>
    <row r="137" spans="1:20" x14ac:dyDescent="0.2">
      <c r="L137" s="10"/>
    </row>
    <row r="138" spans="1:20" x14ac:dyDescent="0.2">
      <c r="L138" s="10"/>
    </row>
    <row r="139" spans="1:20" x14ac:dyDescent="0.2">
      <c r="L139" s="10"/>
    </row>
    <row r="140" spans="1:20" x14ac:dyDescent="0.2">
      <c r="L140" s="10"/>
    </row>
    <row r="141" spans="1:20" x14ac:dyDescent="0.2">
      <c r="L141" s="10"/>
    </row>
    <row r="142" spans="1:20" x14ac:dyDescent="0.2">
      <c r="L142" s="10"/>
    </row>
  </sheetData>
  <pageMargins left="0.75" right="0.75" top="1" bottom="1" header="0.5" footer="0.5"/>
  <pageSetup orientation="portrait" horizontalDpi="300" verticalDpi="300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86D0BA-0A21-4298-933D-330171443193}">
  <dimension ref="B3:U33"/>
  <sheetViews>
    <sheetView tabSelected="1" topLeftCell="A10" workbookViewId="0">
      <selection activeCell="E20" sqref="E20"/>
    </sheetView>
  </sheetViews>
  <sheetFormatPr defaultRowHeight="12.75" x14ac:dyDescent="0.2"/>
  <cols>
    <col min="2" max="2" width="54.140625" customWidth="1"/>
    <col min="3" max="3" width="20.42578125" customWidth="1"/>
    <col min="4" max="4" width="22.42578125" customWidth="1"/>
    <col min="5" max="5" width="17.28515625" customWidth="1"/>
    <col min="6" max="6" width="19.140625" customWidth="1"/>
    <col min="7" max="7" width="16.42578125" customWidth="1"/>
    <col min="8" max="8" width="19.85546875" customWidth="1"/>
    <col min="9" max="9" width="21.85546875" customWidth="1"/>
    <col min="10" max="10" width="20.7109375" customWidth="1"/>
    <col min="11" max="11" width="22.85546875" customWidth="1"/>
    <col min="12" max="12" width="24.28515625" customWidth="1"/>
    <col min="13" max="13" width="25" customWidth="1"/>
    <col min="14" max="14" width="24.7109375" customWidth="1"/>
    <col min="15" max="15" width="16.7109375" customWidth="1"/>
    <col min="16" max="16" width="16.85546875" customWidth="1"/>
    <col min="17" max="17" width="17.5703125" customWidth="1"/>
    <col min="18" max="18" width="15" customWidth="1"/>
    <col min="19" max="19" width="21.42578125" customWidth="1"/>
    <col min="20" max="20" width="16" customWidth="1"/>
    <col min="21" max="21" width="38.42578125" bestFit="1" customWidth="1"/>
  </cols>
  <sheetData>
    <row r="3" spans="2:21" s="30" customFormat="1" ht="28.5" x14ac:dyDescent="0.2">
      <c r="B3" s="12"/>
      <c r="C3" s="17" t="s">
        <v>24</v>
      </c>
      <c r="D3" s="17" t="s">
        <v>32</v>
      </c>
      <c r="E3" s="17" t="s">
        <v>21</v>
      </c>
      <c r="F3" s="17" t="s">
        <v>22</v>
      </c>
      <c r="G3" s="17" t="s">
        <v>33</v>
      </c>
      <c r="H3" s="17" t="s">
        <v>26</v>
      </c>
      <c r="I3" s="17" t="s">
        <v>27</v>
      </c>
      <c r="J3" s="17" t="s">
        <v>20</v>
      </c>
      <c r="K3" s="17" t="s">
        <v>31</v>
      </c>
      <c r="L3" s="17" t="s">
        <v>35</v>
      </c>
      <c r="M3" s="17" t="s">
        <v>18</v>
      </c>
      <c r="N3" s="17" t="s">
        <v>30</v>
      </c>
      <c r="O3" s="16" t="s">
        <v>23</v>
      </c>
      <c r="P3" s="16" t="s">
        <v>19</v>
      </c>
      <c r="Q3" s="16" t="s">
        <v>29</v>
      </c>
      <c r="R3" s="16" t="s">
        <v>25</v>
      </c>
      <c r="S3" s="16" t="s">
        <v>28</v>
      </c>
      <c r="T3" s="17" t="s">
        <v>34</v>
      </c>
      <c r="U3" s="12"/>
    </row>
    <row r="4" spans="2:21" ht="85.5" x14ac:dyDescent="0.2">
      <c r="B4" s="15" t="s">
        <v>268</v>
      </c>
      <c r="C4" s="17" t="s">
        <v>12</v>
      </c>
      <c r="D4" s="17" t="s">
        <v>2</v>
      </c>
      <c r="E4" s="17" t="s">
        <v>10</v>
      </c>
      <c r="F4" s="17" t="s">
        <v>5</v>
      </c>
      <c r="G4" s="17" t="s">
        <v>6</v>
      </c>
      <c r="H4" s="17" t="s">
        <v>8</v>
      </c>
      <c r="I4" s="17" t="s">
        <v>17</v>
      </c>
      <c r="J4" s="17" t="s">
        <v>9</v>
      </c>
      <c r="K4" s="17" t="s">
        <v>1</v>
      </c>
      <c r="L4" s="17" t="s">
        <v>259</v>
      </c>
      <c r="M4" s="17" t="s">
        <v>4</v>
      </c>
      <c r="N4" s="17" t="s">
        <v>3</v>
      </c>
      <c r="O4" s="16" t="s">
        <v>13</v>
      </c>
      <c r="P4" s="16" t="s">
        <v>11</v>
      </c>
      <c r="Q4" s="16" t="s">
        <v>7</v>
      </c>
      <c r="R4" s="16" t="s">
        <v>15</v>
      </c>
      <c r="S4" s="16" t="s">
        <v>16</v>
      </c>
      <c r="T4" s="17" t="s">
        <v>14</v>
      </c>
      <c r="U4" s="15" t="s">
        <v>269</v>
      </c>
    </row>
    <row r="5" spans="2:21" ht="15" x14ac:dyDescent="0.2">
      <c r="B5" s="18"/>
      <c r="C5" s="14">
        <v>121002</v>
      </c>
      <c r="D5" s="14">
        <v>121003</v>
      </c>
      <c r="E5" s="14">
        <v>121004</v>
      </c>
      <c r="F5" s="14">
        <v>121005</v>
      </c>
      <c r="G5" s="14">
        <v>121006</v>
      </c>
      <c r="H5" s="14">
        <v>121007</v>
      </c>
      <c r="I5" s="14">
        <v>121008</v>
      </c>
      <c r="J5" s="14">
        <v>121009</v>
      </c>
      <c r="K5" s="14">
        <v>121013</v>
      </c>
      <c r="L5" s="14">
        <v>121014</v>
      </c>
      <c r="M5" s="14">
        <v>121020</v>
      </c>
      <c r="N5" s="14">
        <v>121027</v>
      </c>
      <c r="O5" s="13">
        <v>121021</v>
      </c>
      <c r="P5" s="13">
        <v>121022</v>
      </c>
      <c r="Q5" s="13">
        <v>121023</v>
      </c>
      <c r="R5" s="13">
        <v>121026</v>
      </c>
      <c r="S5" s="13">
        <v>121032</v>
      </c>
      <c r="T5" s="14">
        <v>121018</v>
      </c>
      <c r="U5" s="18"/>
    </row>
    <row r="6" spans="2:21" ht="14.25" x14ac:dyDescent="0.2">
      <c r="B6" s="19" t="s">
        <v>270</v>
      </c>
      <c r="C6" s="20">
        <v>1</v>
      </c>
      <c r="D6" s="20">
        <v>1</v>
      </c>
      <c r="E6" s="20">
        <v>1</v>
      </c>
      <c r="F6" s="20">
        <v>1</v>
      </c>
      <c r="G6" s="20">
        <v>1</v>
      </c>
      <c r="H6" s="20">
        <v>1</v>
      </c>
      <c r="I6" s="20">
        <v>1</v>
      </c>
      <c r="J6" s="20">
        <v>1</v>
      </c>
      <c r="K6" s="20">
        <v>1</v>
      </c>
      <c r="L6" s="20">
        <v>1</v>
      </c>
      <c r="M6" s="20">
        <v>1</v>
      </c>
      <c r="N6" s="20">
        <v>1</v>
      </c>
      <c r="O6" s="20">
        <v>1</v>
      </c>
      <c r="P6" s="20">
        <v>1</v>
      </c>
      <c r="Q6" s="20">
        <v>1</v>
      </c>
      <c r="R6" s="20">
        <v>1</v>
      </c>
      <c r="S6" s="20">
        <v>1</v>
      </c>
      <c r="T6" s="20">
        <v>1</v>
      </c>
      <c r="U6" s="21" t="s">
        <v>301</v>
      </c>
    </row>
    <row r="7" spans="2:21" ht="14.25" x14ac:dyDescent="0.2">
      <c r="B7" s="19" t="s">
        <v>271</v>
      </c>
      <c r="C7" s="27">
        <v>1.04</v>
      </c>
      <c r="D7" s="27">
        <v>3.95</v>
      </c>
      <c r="E7" s="27">
        <v>1.32</v>
      </c>
      <c r="F7" s="27">
        <v>0.69</v>
      </c>
      <c r="G7" s="27">
        <v>1.1000000000000001</v>
      </c>
      <c r="H7" s="27">
        <v>1.95</v>
      </c>
      <c r="I7" s="27">
        <v>1.4</v>
      </c>
      <c r="J7" s="27">
        <v>0.8</v>
      </c>
      <c r="K7" s="27">
        <v>0.46</v>
      </c>
      <c r="L7" s="27">
        <v>2</v>
      </c>
      <c r="M7" s="27">
        <v>0.49</v>
      </c>
      <c r="N7" s="27">
        <v>0.93</v>
      </c>
      <c r="O7" s="27">
        <v>1.2</v>
      </c>
      <c r="P7" s="27">
        <v>0.3</v>
      </c>
      <c r="Q7" s="27">
        <v>1.98</v>
      </c>
      <c r="R7" s="27">
        <v>0.16</v>
      </c>
      <c r="S7" s="27">
        <v>0.43</v>
      </c>
      <c r="T7" s="27">
        <v>0.67</v>
      </c>
      <c r="U7" s="22" t="s">
        <v>296</v>
      </c>
    </row>
    <row r="8" spans="2:21" ht="14.25" x14ac:dyDescent="0.2">
      <c r="B8" s="19" t="s">
        <v>273</v>
      </c>
      <c r="C8" s="31">
        <v>28170393.690000001</v>
      </c>
      <c r="D8" s="31">
        <v>48346.52</v>
      </c>
      <c r="E8" s="31">
        <v>859041.68</v>
      </c>
      <c r="F8" s="31">
        <v>65856.81</v>
      </c>
      <c r="G8" s="31" t="s">
        <v>272</v>
      </c>
      <c r="H8" s="31">
        <v>1230088.8799999999</v>
      </c>
      <c r="I8" s="31">
        <v>24389.73</v>
      </c>
      <c r="J8" s="31">
        <v>50760.480000000003</v>
      </c>
      <c r="K8" s="31">
        <v>212828.89</v>
      </c>
      <c r="L8" s="31">
        <v>143179.71</v>
      </c>
      <c r="M8" s="31">
        <v>3845822.69</v>
      </c>
      <c r="N8" s="31">
        <v>2207837.15</v>
      </c>
      <c r="O8" s="31">
        <v>512322.42</v>
      </c>
      <c r="P8" s="31">
        <v>122963.05</v>
      </c>
      <c r="Q8" s="31">
        <v>40787.39</v>
      </c>
      <c r="R8" s="31">
        <v>147515.81</v>
      </c>
      <c r="S8" s="31">
        <v>1500.82</v>
      </c>
      <c r="T8" s="31" t="s">
        <v>272</v>
      </c>
      <c r="U8" s="22" t="s">
        <v>297</v>
      </c>
    </row>
    <row r="9" spans="2:21" ht="14.25" x14ac:dyDescent="0.2">
      <c r="B9" s="19" t="s">
        <v>274</v>
      </c>
      <c r="C9" s="31">
        <v>25906371</v>
      </c>
      <c r="D9" s="31">
        <v>12113</v>
      </c>
      <c r="E9" s="31">
        <v>604011</v>
      </c>
      <c r="F9" s="31">
        <v>99637</v>
      </c>
      <c r="G9" s="31" t="s">
        <v>272</v>
      </c>
      <c r="H9" s="31">
        <v>504350</v>
      </c>
      <c r="I9" s="31">
        <v>19022</v>
      </c>
      <c r="J9" s="31">
        <v>59015</v>
      </c>
      <c r="K9" s="31">
        <v>418379</v>
      </c>
      <c r="L9" s="31">
        <v>85703</v>
      </c>
      <c r="M9" s="31">
        <v>4964181</v>
      </c>
      <c r="N9" s="31">
        <v>2823113</v>
      </c>
      <c r="O9" s="31">
        <v>446684</v>
      </c>
      <c r="P9" s="31">
        <v>372034</v>
      </c>
      <c r="Q9" s="31">
        <v>20622</v>
      </c>
      <c r="R9" s="31">
        <v>899480</v>
      </c>
      <c r="S9" s="31">
        <v>2658</v>
      </c>
      <c r="T9" s="31" t="s">
        <v>272</v>
      </c>
      <c r="U9" s="22" t="s">
        <v>275</v>
      </c>
    </row>
    <row r="10" spans="2:21" ht="14.25" x14ac:dyDescent="0.2">
      <c r="B10" s="19" t="s">
        <v>276</v>
      </c>
      <c r="C10" s="31">
        <v>743</v>
      </c>
      <c r="D10" s="31">
        <v>91</v>
      </c>
      <c r="E10" s="31">
        <v>819</v>
      </c>
      <c r="F10" s="31">
        <v>169</v>
      </c>
      <c r="G10" s="31" t="s">
        <v>272</v>
      </c>
      <c r="H10" s="31">
        <v>71</v>
      </c>
      <c r="I10" s="31">
        <v>33</v>
      </c>
      <c r="J10" s="31">
        <v>126</v>
      </c>
      <c r="K10" s="31">
        <v>271</v>
      </c>
      <c r="L10" s="31">
        <v>239</v>
      </c>
      <c r="M10" s="31">
        <v>1898</v>
      </c>
      <c r="N10" s="31">
        <v>149</v>
      </c>
      <c r="O10" s="31">
        <v>44</v>
      </c>
      <c r="P10" s="31">
        <v>321</v>
      </c>
      <c r="Q10" s="31">
        <v>9</v>
      </c>
      <c r="R10" s="31">
        <v>549</v>
      </c>
      <c r="S10" s="31">
        <v>17</v>
      </c>
      <c r="T10" s="31" t="s">
        <v>272</v>
      </c>
      <c r="U10" s="22" t="s">
        <v>298</v>
      </c>
    </row>
    <row r="11" spans="2:21" ht="14.25" x14ac:dyDescent="0.2">
      <c r="B11" s="19" t="s">
        <v>277</v>
      </c>
      <c r="C11" s="31">
        <v>22050000</v>
      </c>
      <c r="D11" s="31">
        <v>10000000</v>
      </c>
      <c r="E11" s="31">
        <v>30000000</v>
      </c>
      <c r="F11" s="31">
        <v>8000000</v>
      </c>
      <c r="G11" s="31">
        <v>8000000</v>
      </c>
      <c r="H11" s="31">
        <v>8000000</v>
      </c>
      <c r="I11" s="31">
        <v>8000000</v>
      </c>
      <c r="J11" s="31">
        <v>9100000</v>
      </c>
      <c r="K11" s="31">
        <v>5600000</v>
      </c>
      <c r="L11" s="31">
        <v>26000000</v>
      </c>
      <c r="M11" s="31">
        <v>6000000</v>
      </c>
      <c r="N11" s="31">
        <v>9500000</v>
      </c>
      <c r="O11" s="31">
        <v>8000000</v>
      </c>
      <c r="P11" s="31">
        <v>18150000</v>
      </c>
      <c r="Q11" s="31">
        <v>8000000</v>
      </c>
      <c r="R11" s="31">
        <v>9215909</v>
      </c>
      <c r="S11" s="31">
        <v>10000000</v>
      </c>
      <c r="T11" s="31">
        <v>4000000</v>
      </c>
      <c r="U11" s="22" t="s">
        <v>299</v>
      </c>
    </row>
    <row r="12" spans="2:21" ht="14.25" x14ac:dyDescent="0.2">
      <c r="B12" s="19" t="s">
        <v>278</v>
      </c>
      <c r="C12" s="31">
        <v>22932000</v>
      </c>
      <c r="D12" s="31">
        <v>39500000</v>
      </c>
      <c r="E12" s="31">
        <v>39600000</v>
      </c>
      <c r="F12" s="31">
        <v>5520000</v>
      </c>
      <c r="G12" s="31">
        <v>8800000</v>
      </c>
      <c r="H12" s="31">
        <v>15600000</v>
      </c>
      <c r="I12" s="31">
        <v>11200000</v>
      </c>
      <c r="J12" s="31">
        <v>7280000</v>
      </c>
      <c r="K12" s="31">
        <v>2576000</v>
      </c>
      <c r="L12" s="31">
        <v>52000000</v>
      </c>
      <c r="M12" s="31">
        <v>2940000</v>
      </c>
      <c r="N12" s="31">
        <v>8835000</v>
      </c>
      <c r="O12" s="31">
        <v>9600000</v>
      </c>
      <c r="P12" s="31">
        <v>5445000</v>
      </c>
      <c r="Q12" s="31">
        <v>15840000</v>
      </c>
      <c r="R12" s="31">
        <v>1474545.44</v>
      </c>
      <c r="S12" s="31">
        <v>4300000</v>
      </c>
      <c r="T12" s="31">
        <v>2680000</v>
      </c>
      <c r="U12" s="22" t="s">
        <v>300</v>
      </c>
    </row>
    <row r="13" spans="2:21" ht="14.25" x14ac:dyDescent="0.2">
      <c r="B13" s="19" t="s">
        <v>279</v>
      </c>
      <c r="C13" s="32">
        <v>44926</v>
      </c>
      <c r="D13" s="32">
        <v>44926</v>
      </c>
      <c r="E13" s="32">
        <v>44926</v>
      </c>
      <c r="F13" s="32">
        <v>44926</v>
      </c>
      <c r="G13" s="32">
        <v>44926</v>
      </c>
      <c r="H13" s="32">
        <v>44926</v>
      </c>
      <c r="I13" s="32">
        <v>44926</v>
      </c>
      <c r="J13" s="32">
        <v>44926</v>
      </c>
      <c r="K13" s="32">
        <v>44926</v>
      </c>
      <c r="L13" s="32">
        <v>44926</v>
      </c>
      <c r="M13" s="32">
        <v>44926</v>
      </c>
      <c r="N13" s="32">
        <v>44926</v>
      </c>
      <c r="O13" s="32">
        <v>44926</v>
      </c>
      <c r="P13" s="32">
        <v>44926</v>
      </c>
      <c r="Q13" s="32">
        <v>44926</v>
      </c>
      <c r="R13" s="32">
        <v>44926</v>
      </c>
      <c r="S13" s="32">
        <v>44926</v>
      </c>
      <c r="T13" s="32">
        <v>44926</v>
      </c>
      <c r="U13" s="22" t="s">
        <v>280</v>
      </c>
    </row>
    <row r="14" spans="2:21" x14ac:dyDescent="0.2">
      <c r="C14" s="33"/>
      <c r="D14" s="33"/>
      <c r="E14" s="33"/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</row>
    <row r="15" spans="2:21" x14ac:dyDescent="0.2">
      <c r="C15" s="33"/>
      <c r="D15" s="33"/>
      <c r="E15" s="33"/>
      <c r="F15" s="33"/>
      <c r="G15" s="33"/>
      <c r="H15" s="33"/>
      <c r="I15" s="33"/>
      <c r="J15" s="33"/>
      <c r="K15" s="33"/>
      <c r="L15" s="33"/>
      <c r="M15" s="33"/>
      <c r="N15" s="33"/>
      <c r="O15" s="33"/>
      <c r="P15" s="33"/>
      <c r="Q15" s="33"/>
      <c r="R15" s="33"/>
      <c r="S15" s="33"/>
      <c r="T15" s="33"/>
    </row>
    <row r="16" spans="2:21" ht="15" x14ac:dyDescent="0.2">
      <c r="B16" s="23" t="s">
        <v>281</v>
      </c>
      <c r="C16" s="34"/>
      <c r="D16" s="34"/>
      <c r="E16" s="34"/>
      <c r="F16" s="34"/>
      <c r="G16" s="34"/>
      <c r="H16" s="34"/>
      <c r="I16" s="34"/>
      <c r="J16" s="34"/>
      <c r="K16" s="34"/>
      <c r="L16" s="34"/>
      <c r="M16" s="34"/>
      <c r="N16" s="34"/>
      <c r="O16" s="34"/>
      <c r="P16" s="34"/>
      <c r="Q16" s="34"/>
      <c r="R16" s="34"/>
      <c r="S16" s="34"/>
      <c r="T16" s="34"/>
      <c r="U16" s="24" t="s">
        <v>282</v>
      </c>
    </row>
    <row r="17" spans="2:21" ht="14.25" x14ac:dyDescent="0.2">
      <c r="B17" s="25" t="s">
        <v>283</v>
      </c>
      <c r="C17" s="26">
        <f>+C9*100/C11</f>
        <v>117.48921088435374</v>
      </c>
      <c r="D17" s="26">
        <f t="shared" ref="D17:S17" si="0">+D9*100/D11</f>
        <v>0.12113</v>
      </c>
      <c r="E17" s="26">
        <f t="shared" si="0"/>
        <v>2.0133700000000001</v>
      </c>
      <c r="F17" s="26">
        <f t="shared" si="0"/>
        <v>1.2454624999999999</v>
      </c>
      <c r="G17" s="26" t="s">
        <v>272</v>
      </c>
      <c r="H17" s="26">
        <f t="shared" si="0"/>
        <v>6.3043750000000003</v>
      </c>
      <c r="I17" s="26">
        <f t="shared" si="0"/>
        <v>0.23777499999999999</v>
      </c>
      <c r="J17" s="26">
        <f t="shared" si="0"/>
        <v>0.6485164835164835</v>
      </c>
      <c r="K17" s="26">
        <f t="shared" si="0"/>
        <v>7.4710535714285715</v>
      </c>
      <c r="L17" s="26">
        <f t="shared" si="0"/>
        <v>0.3296269230769231</v>
      </c>
      <c r="M17" s="26">
        <f t="shared" ref="M17" si="1">+M9*100/M11</f>
        <v>82.736350000000002</v>
      </c>
      <c r="N17" s="26">
        <f t="shared" si="0"/>
        <v>29.716978947368421</v>
      </c>
      <c r="O17" s="26">
        <f t="shared" si="0"/>
        <v>5.5835499999999998</v>
      </c>
      <c r="P17" s="26">
        <f t="shared" si="0"/>
        <v>2.0497741046831957</v>
      </c>
      <c r="Q17" s="26">
        <f t="shared" si="0"/>
        <v>0.25777499999999998</v>
      </c>
      <c r="R17" s="26">
        <f t="shared" ref="R17" si="2">+R9*100/R11</f>
        <v>9.760079011196833</v>
      </c>
      <c r="S17" s="26">
        <f t="shared" si="0"/>
        <v>2.6579999999999999E-2</v>
      </c>
      <c r="T17" s="26" t="s">
        <v>272</v>
      </c>
      <c r="U17" s="21" t="s">
        <v>284</v>
      </c>
    </row>
    <row r="18" spans="2:21" ht="14.25" x14ac:dyDescent="0.2">
      <c r="B18" s="19" t="s">
        <v>285</v>
      </c>
      <c r="C18" s="27">
        <f>+'Annual Financial Data'!B121/'Financial Ratios'!C11</f>
        <v>0.10864036281179139</v>
      </c>
      <c r="D18" s="27">
        <f>+'Annual Financial Data'!C121/'Financial Ratios'!D11</f>
        <v>0.23099629999999999</v>
      </c>
      <c r="E18" s="27">
        <f>+'Annual Financial Data'!D121/'Financial Ratios'!E11</f>
        <v>3.5683333333333335E-4</v>
      </c>
      <c r="F18" s="27">
        <f>+'Annual Financial Data'!E121/'Financial Ratios'!F11</f>
        <v>-3.9765750000000002E-2</v>
      </c>
      <c r="G18" s="27">
        <f>+'Annual Financial Data'!F121/'Financial Ratios'!G11</f>
        <v>7.7699249999999997E-2</v>
      </c>
      <c r="H18" s="27">
        <f>+'Annual Financial Data'!G121/'Financial Ratios'!H11</f>
        <v>0.20697950000000001</v>
      </c>
      <c r="I18" s="27">
        <f>+'Annual Financial Data'!H121/'Financial Ratios'!I11</f>
        <v>0.16750000000000001</v>
      </c>
      <c r="J18" s="27">
        <f>+'Annual Financial Data'!I121/'Financial Ratios'!J11</f>
        <v>-0.11314296703296703</v>
      </c>
      <c r="K18" s="27">
        <f>+'Annual Financial Data'!J121/'Financial Ratios'!K11</f>
        <v>-3.7953750000000001E-2</v>
      </c>
      <c r="L18" s="27">
        <f>+'Annual Financial Data'!K121/'Financial Ratios'!L11</f>
        <v>0.28090896153846157</v>
      </c>
      <c r="M18" s="27">
        <f>+'Annual Financial Data'!L121/'Financial Ratios'!M11</f>
        <v>0</v>
      </c>
      <c r="N18" s="27">
        <f>+'Annual Financial Data'!M121/'Financial Ratios'!N11</f>
        <v>-0.18818052631578946</v>
      </c>
      <c r="O18" s="27">
        <f>+'Annual Financial Data'!N121/'Financial Ratios'!O11</f>
        <v>0.13781012500000001</v>
      </c>
      <c r="P18" s="27">
        <f>+'Annual Financial Data'!O121/'Financial Ratios'!P11</f>
        <v>-0.13802853994490358</v>
      </c>
      <c r="Q18" s="27">
        <f>+'Annual Financial Data'!P121/'Financial Ratios'!Q11</f>
        <v>0.19040799999999999</v>
      </c>
      <c r="R18" s="27">
        <f>+'Annual Financial Data'!Q121/'Financial Ratios'!R11</f>
        <v>-0.16379230741102152</v>
      </c>
      <c r="S18" s="27">
        <f>+'Annual Financial Data'!R121/'Financial Ratios'!S11</f>
        <v>3.4858899999999998E-2</v>
      </c>
      <c r="T18" s="27" t="s">
        <v>272</v>
      </c>
      <c r="U18" s="22" t="s">
        <v>286</v>
      </c>
    </row>
    <row r="19" spans="2:21" ht="14.25" x14ac:dyDescent="0.2">
      <c r="B19" s="19" t="s">
        <v>287</v>
      </c>
      <c r="C19" s="27">
        <f>+'Annual Financial Data'!B66/'Financial Ratios'!C11</f>
        <v>1.8997494331065761</v>
      </c>
      <c r="D19" s="27">
        <f>+'Annual Financial Data'!C66/'Financial Ratios'!D11</f>
        <v>2.0977068000000001</v>
      </c>
      <c r="E19" s="27">
        <f>+'Annual Financial Data'!D66/'Financial Ratios'!E11</f>
        <v>1.3226257333333333</v>
      </c>
      <c r="F19" s="27">
        <f>+'Annual Financial Data'!E66/'Financial Ratios'!F11</f>
        <v>1.2691060000000001</v>
      </c>
      <c r="G19" s="27">
        <f>+'Annual Financial Data'!F66/'Financial Ratios'!G11</f>
        <v>1.374386375</v>
      </c>
      <c r="H19" s="27">
        <f>+'Annual Financial Data'!G66/'Financial Ratios'!H11</f>
        <v>1.8618797499999999</v>
      </c>
      <c r="I19" s="27">
        <f>+'Annual Financial Data'!H66/'Financial Ratios'!I11</f>
        <v>2.1564531250000001</v>
      </c>
      <c r="J19" s="27">
        <f>+'Annual Financial Data'!I66/'Financial Ratios'!J11</f>
        <v>1.3323664835164835</v>
      </c>
      <c r="K19" s="27">
        <f>+'Annual Financial Data'!J66/'Financial Ratios'!K11</f>
        <v>0.85896732142857146</v>
      </c>
      <c r="L19" s="27">
        <f>+'Annual Financial Data'!K66/'Financial Ratios'!L11</f>
        <v>1.8625091538461538</v>
      </c>
      <c r="M19" s="27">
        <f>+'Annual Financial Data'!L66/'Financial Ratios'!M11</f>
        <v>0.34685916666666666</v>
      </c>
      <c r="N19" s="27">
        <f>+'Annual Financial Data'!M66/'Financial Ratios'!N11</f>
        <v>0.65664021052631583</v>
      </c>
      <c r="O19" s="27">
        <f>+'Annual Financial Data'!N66/'Financial Ratios'!O11</f>
        <v>1.537077875</v>
      </c>
      <c r="P19" s="27">
        <f>+'Annual Financial Data'!O66/'Financial Ratios'!P11</f>
        <v>0.90598247933884302</v>
      </c>
      <c r="Q19" s="27">
        <f>+'Annual Financial Data'!P66/'Financial Ratios'!Q11</f>
        <v>1.6844885000000001</v>
      </c>
      <c r="R19" s="27">
        <f>+'Annual Financial Data'!Q66/'Financial Ratios'!R11</f>
        <v>0.37107289145324679</v>
      </c>
      <c r="S19" s="27">
        <f>+'Annual Financial Data'!R66/'Financial Ratios'!S11</f>
        <v>0.56841470000000005</v>
      </c>
      <c r="T19" s="27" t="s">
        <v>272</v>
      </c>
      <c r="U19" s="22" t="s">
        <v>302</v>
      </c>
    </row>
    <row r="20" spans="2:21" ht="14.25" x14ac:dyDescent="0.2">
      <c r="B20" s="19" t="s">
        <v>288</v>
      </c>
      <c r="C20" s="27">
        <f>+C12/'Annual Financial Data'!B121</f>
        <v>9.5728693561314451</v>
      </c>
      <c r="D20" s="27">
        <f>+D12/'Annual Financial Data'!C121</f>
        <v>17.099840993124133</v>
      </c>
      <c r="E20" s="27">
        <f>+E12/'Annual Financial Data'!D121</f>
        <v>3699.2059785147126</v>
      </c>
      <c r="F20" s="27">
        <f>+F12/'Annual Financial Data'!E121</f>
        <v>-17.351615397672621</v>
      </c>
      <c r="G20" s="27">
        <f>+G12/'Annual Financial Data'!F121</f>
        <v>14.157150809048993</v>
      </c>
      <c r="H20" s="27">
        <f>+H12/'Annual Financial Data'!G121</f>
        <v>9.4212228747291391</v>
      </c>
      <c r="I20" s="27">
        <f>+I12/'Annual Financial Data'!H121</f>
        <v>8.3582089552238799</v>
      </c>
      <c r="J20" s="27">
        <f>+J12/'Annual Financial Data'!I121</f>
        <v>-7.0707002032826312</v>
      </c>
      <c r="K20" s="27">
        <f>+K12/'Annual Financial Data'!J121</f>
        <v>-12.120014491321674</v>
      </c>
      <c r="L20" s="27">
        <f>+L12/'Annual Financial Data'!K121</f>
        <v>7.1197443792698785</v>
      </c>
      <c r="M20" s="27" t="s">
        <v>272</v>
      </c>
      <c r="N20" s="27">
        <f>+N12/'Annual Financial Data'!M121</f>
        <v>-4.942062912712597</v>
      </c>
      <c r="O20" s="27">
        <f>+O12/'Annual Financial Data'!N121</f>
        <v>8.7076330567148101</v>
      </c>
      <c r="P20" s="27">
        <f>+P12/'Annual Financial Data'!O121</f>
        <v>-2.1734635468849417</v>
      </c>
      <c r="Q20" s="27">
        <f>+Q12/'Annual Financial Data'!P121</f>
        <v>10.398722742741901</v>
      </c>
      <c r="R20" s="27">
        <f>+R12/'Annual Financial Data'!Q121</f>
        <v>-0.97684685275539163</v>
      </c>
      <c r="S20" s="27">
        <f>+S12/'Annual Financial Data'!R121</f>
        <v>12.335443746073457</v>
      </c>
      <c r="T20" s="27" t="s">
        <v>272</v>
      </c>
      <c r="U20" s="22" t="s">
        <v>289</v>
      </c>
    </row>
    <row r="21" spans="2:21" ht="14.25" x14ac:dyDescent="0.2">
      <c r="B21" s="19" t="s">
        <v>290</v>
      </c>
      <c r="C21" s="27">
        <f>+C12/'Annual Financial Data'!B66</f>
        <v>0.5474406160497356</v>
      </c>
      <c r="D21" s="27">
        <f>+D12/'Annual Financial Data'!C66</f>
        <v>1.8830086263723795</v>
      </c>
      <c r="E21" s="27">
        <f>+E12/'Annual Financial Data'!D66</f>
        <v>0.9980147571099226</v>
      </c>
      <c r="F21" s="27">
        <f>+F12/'Annual Financial Data'!E66</f>
        <v>0.54368980999223071</v>
      </c>
      <c r="G21" s="27">
        <f>+G12/'Annual Financial Data'!F66</f>
        <v>0.80035717758043112</v>
      </c>
      <c r="H21" s="27">
        <f>+H12/'Annual Financial Data'!G66</f>
        <v>1.0473286472985164</v>
      </c>
      <c r="I21" s="27">
        <f>+I12/'Annual Financial Data'!H66</f>
        <v>0.64921420445900024</v>
      </c>
      <c r="J21" s="27">
        <f>+J12/'Annual Financial Data'!I66</f>
        <v>0.60043539814104208</v>
      </c>
      <c r="K21" s="27">
        <f>+K12/'Annual Financial Data'!J66</f>
        <v>0.53552677561116269</v>
      </c>
      <c r="L21" s="27">
        <f>+L12/'Annual Financial Data'!K66</f>
        <v>1.0738202257260976</v>
      </c>
      <c r="M21" s="27">
        <f>+M12/'Annual Financial Data'!L66</f>
        <v>1.4126770951707104</v>
      </c>
      <c r="N21" s="27">
        <f>+N12/'Annual Financial Data'!M66</f>
        <v>1.4163007155083887</v>
      </c>
      <c r="O21" s="27">
        <f>+O12/'Annual Financial Data'!N66</f>
        <v>0.78070214887453249</v>
      </c>
      <c r="P21" s="27">
        <f>+P12/'Annual Financial Data'!O66</f>
        <v>0.33113223140797426</v>
      </c>
      <c r="Q21" s="27">
        <f>+Q12/'Annual Financial Data'!P66</f>
        <v>1.1754309987868721</v>
      </c>
      <c r="R21" s="27">
        <f>+R12/'Annual Financial Data'!Q66</f>
        <v>0.43118213074899098</v>
      </c>
      <c r="S21" s="27">
        <f>+S12/'Annual Financial Data'!R66</f>
        <v>0.75648993595696945</v>
      </c>
      <c r="T21" s="27" t="s">
        <v>272</v>
      </c>
      <c r="U21" s="22" t="s">
        <v>303</v>
      </c>
    </row>
    <row r="22" spans="2:21" x14ac:dyDescent="0.2">
      <c r="C22" s="28"/>
      <c r="D22" s="28"/>
      <c r="E22" s="28"/>
      <c r="F22" s="28"/>
      <c r="G22" s="28"/>
      <c r="H22" s="28"/>
      <c r="I22" s="28"/>
      <c r="J22" s="28"/>
      <c r="K22" s="28"/>
      <c r="L22" s="28"/>
      <c r="M22" s="28"/>
      <c r="N22" s="28"/>
      <c r="O22" s="28"/>
      <c r="P22" s="28"/>
      <c r="Q22" s="28"/>
      <c r="R22" s="28"/>
      <c r="S22" s="28"/>
      <c r="T22" s="28"/>
    </row>
    <row r="23" spans="2:21" ht="14.25" x14ac:dyDescent="0.2">
      <c r="B23" s="19" t="s">
        <v>291</v>
      </c>
      <c r="C23" s="27">
        <f>+'Annual Financial Data'!B120*100/'Annual Financial Data'!B34</f>
        <v>2.5075260743898005</v>
      </c>
      <c r="D23" s="27">
        <f>+'Annual Financial Data'!C120*100/'Annual Financial Data'!C34</f>
        <v>1.7609084786700064</v>
      </c>
      <c r="E23" s="27">
        <f>+'Annual Financial Data'!D120*100/'Annual Financial Data'!D34</f>
        <v>1.1448051219254884E-2</v>
      </c>
      <c r="F23" s="27">
        <f>+'Annual Financial Data'!E120*100/'Annual Financial Data'!E34</f>
        <v>-1.0235565428713842</v>
      </c>
      <c r="G23" s="27">
        <f>+'Annual Financial Data'!F120*100/'Annual Financial Data'!F34</f>
        <v>1.7855143921001599</v>
      </c>
      <c r="H23" s="27">
        <f>+'Annual Financial Data'!G120*100/'Annual Financial Data'!G34</f>
        <v>3.9795876921464814</v>
      </c>
      <c r="I23" s="27">
        <f>+'Annual Financial Data'!H120*100/'Annual Financial Data'!H34</f>
        <v>3.0369940322613984</v>
      </c>
      <c r="J23" s="27">
        <f>+'Annual Financial Data'!I120*100/'Annual Financial Data'!I34</f>
        <v>-2.7036020999006265</v>
      </c>
      <c r="K23" s="27">
        <f>+'Annual Financial Data'!J120*100/'Annual Financial Data'!J34</f>
        <v>-0.93179015977403556</v>
      </c>
      <c r="L23" s="27">
        <f>+'Annual Financial Data'!K120*100/'Annual Financial Data'!K34</f>
        <v>5.2976278005043778</v>
      </c>
      <c r="M23" s="27">
        <f>+'Annual Financial Data'!L120*100/'Annual Financial Data'!L34</f>
        <v>0</v>
      </c>
      <c r="N23" s="27">
        <f>+'Annual Financial Data'!M120*100/'Annual Financial Data'!M34</f>
        <v>-7.189012376241207</v>
      </c>
      <c r="O23" s="27">
        <f>+'Annual Financial Data'!N120*100/'Annual Financial Data'!N34</f>
        <v>3.365252039896796</v>
      </c>
      <c r="P23" s="27">
        <f>+'Annual Financial Data'!O120*100/'Annual Financial Data'!O34</f>
        <v>-7.6183729793306334</v>
      </c>
      <c r="Q23" s="27">
        <f>+'Annual Financial Data'!P120*100/'Annual Financial Data'!P34</f>
        <v>3.0243640088484343</v>
      </c>
      <c r="R23" s="27">
        <f>+'Annual Financial Data'!Q120*100/'Annual Financial Data'!Q34</f>
        <v>-9.5040356554570096</v>
      </c>
      <c r="S23" s="27">
        <f>+'Annual Financial Data'!R120*100/'Annual Financial Data'!R34</f>
        <v>1.3414113008040449</v>
      </c>
      <c r="T23" s="27" t="s">
        <v>272</v>
      </c>
      <c r="U23" s="22" t="s">
        <v>304</v>
      </c>
    </row>
    <row r="24" spans="2:21" ht="14.25" x14ac:dyDescent="0.2">
      <c r="B24" s="19" t="s">
        <v>292</v>
      </c>
      <c r="C24" s="27">
        <f>+'Annual Financial Data'!B121*100/'Annual Financial Data'!B66</f>
        <v>5.7186679947647949</v>
      </c>
      <c r="D24" s="27">
        <f>+'Annual Financial Data'!C121*100/'Annual Financial Data'!C66</f>
        <v>11.011848748357016</v>
      </c>
      <c r="E24" s="27">
        <f>+'Annual Financial Data'!D121*100/'Annual Financial Data'!D66</f>
        <v>2.6979161552681118E-2</v>
      </c>
      <c r="F24" s="27">
        <f>+'Annual Financial Data'!E121*100/'Annual Financial Data'!E66</f>
        <v>-3.1333671103910943</v>
      </c>
      <c r="G24" s="27">
        <f>+'Annual Financial Data'!F121*100/'Annual Financial Data'!F66</f>
        <v>5.6533774936469374</v>
      </c>
      <c r="H24" s="27">
        <f>+'Annual Financial Data'!G121*100/'Annual Financial Data'!G66</f>
        <v>11.116695371975553</v>
      </c>
      <c r="I24" s="27">
        <f>+'Annual Financial Data'!H121*100/'Annual Financial Data'!H66</f>
        <v>7.7673842319201816</v>
      </c>
      <c r="J24" s="27">
        <f>+'Annual Financial Data'!I121*100/'Annual Financial Data'!I66</f>
        <v>-8.4918803071622957</v>
      </c>
      <c r="K24" s="27">
        <f>+'Annual Financial Data'!J121*100/'Annual Financial Data'!J66</f>
        <v>-4.418532469533079</v>
      </c>
      <c r="L24" s="27">
        <f>+'Annual Financial Data'!K121*100/'Annual Financial Data'!K66</f>
        <v>15.082286224385722</v>
      </c>
      <c r="M24" s="27">
        <f>+'Annual Financial Data'!L121*100/'Annual Financial Data'!L66</f>
        <v>0</v>
      </c>
      <c r="N24" s="27">
        <f>+'Annual Financial Data'!M121*100/'Annual Financial Data'!M66</f>
        <v>-28.658087533956753</v>
      </c>
      <c r="O24" s="27">
        <f>+'Annual Financial Data'!N121*100/'Annual Financial Data'!N66</f>
        <v>8.9657217270139942</v>
      </c>
      <c r="P24" s="27">
        <f>+'Annual Financial Data'!O121*100/'Annual Financial Data'!O66</f>
        <v>-15.235232809980211</v>
      </c>
      <c r="Q24" s="27">
        <f>+'Annual Financial Data'!P121*100/'Annual Financial Data'!P66</f>
        <v>11.303609374596503</v>
      </c>
      <c r="R24" s="27">
        <f>+'Annual Financial Data'!Q121*100/'Annual Financial Data'!Q66</f>
        <v>-44.140197568611256</v>
      </c>
      <c r="S24" s="27">
        <f>+'Annual Financial Data'!R121*100/'Annual Financial Data'!R66</f>
        <v>6.1326527973326517</v>
      </c>
      <c r="T24" s="27" t="s">
        <v>272</v>
      </c>
      <c r="U24" s="22" t="s">
        <v>305</v>
      </c>
    </row>
    <row r="25" spans="2:21" ht="14.25" x14ac:dyDescent="0.2">
      <c r="B25" s="19" t="s">
        <v>313</v>
      </c>
      <c r="C25" s="27">
        <f>+'Annual Financial Data'!B78/'Annual Financial Data'!B72</f>
        <v>0.45427590480486718</v>
      </c>
      <c r="D25" s="27">
        <f>+'Annual Financial Data'!C78/'Annual Financial Data'!C72</f>
        <v>0.79215798396736525</v>
      </c>
      <c r="E25" s="27">
        <f>+'Annual Financial Data'!D78/'Annual Financial Data'!D72</f>
        <v>0.46917845046599582</v>
      </c>
      <c r="F25" s="27">
        <f>+'Annual Financial Data'!E78/'Annual Financial Data'!E72</f>
        <v>0.62329681733325226</v>
      </c>
      <c r="G25" s="27">
        <f>+'Annual Financial Data'!F78/'Annual Financial Data'!F72</f>
        <v>0.68718393556537527</v>
      </c>
      <c r="H25" s="27">
        <f>+'Annual Financial Data'!G78/'Annual Financial Data'!G72</f>
        <v>0.64377575776037177</v>
      </c>
      <c r="I25" s="27">
        <f>+'Annual Financial Data'!H78/'Annual Financial Data'!H72</f>
        <v>0.69825344248709642</v>
      </c>
      <c r="J25" s="27">
        <f>+'Annual Financial Data'!I78/'Annual Financial Data'!I72</f>
        <v>0.84015181496278579</v>
      </c>
      <c r="K25" s="27">
        <f>+'Annual Financial Data'!J78/'Annual Financial Data'!J72</f>
        <v>0.74533455422364081</v>
      </c>
      <c r="L25" s="27">
        <f>+'Annual Financial Data'!K78/'Annual Financial Data'!K72</f>
        <v>0.49985947228250388</v>
      </c>
      <c r="M25" s="27">
        <f>+'Annual Financial Data'!L78/'Annual Financial Data'!L72</f>
        <v>0.95103317316271685</v>
      </c>
      <c r="N25" s="27">
        <f>+'Annual Financial Data'!M78/'Annual Financial Data'!M72</f>
        <v>0.71203547436377568</v>
      </c>
      <c r="O25" s="27">
        <f>+'Annual Financial Data'!N78/'Annual Financial Data'!N72</f>
        <v>0.67471138558420096</v>
      </c>
      <c r="P25" s="27">
        <f>+'Annual Financial Data'!O78/'Annual Financial Data'!O72</f>
        <v>0.36175393023446284</v>
      </c>
      <c r="Q25" s="27">
        <f>+'Annual Financial Data'!P78/'Annual Financial Data'!P72</f>
        <v>0.77417600673655507</v>
      </c>
      <c r="R25" s="27">
        <f>+'Annual Financial Data'!Q78/'Annual Financial Data'!Q72</f>
        <v>0.86695009993714967</v>
      </c>
      <c r="S25" s="27">
        <f>+'Annual Financial Data'!R78/'Annual Financial Data'!R72</f>
        <v>0.85801988006741192</v>
      </c>
      <c r="T25" s="27" t="s">
        <v>272</v>
      </c>
      <c r="U25" s="22" t="s">
        <v>306</v>
      </c>
    </row>
    <row r="26" spans="2:21" ht="14.25" x14ac:dyDescent="0.2">
      <c r="B26" s="29" t="s">
        <v>314</v>
      </c>
      <c r="C26" s="27">
        <f>+'Annual Financial Data'!B78/'Annual Financial Data'!B66*100</f>
        <v>49.087542873239634</v>
      </c>
      <c r="D26" s="27">
        <f>+'Annual Financial Data'!C78/'Annual Financial Data'!C66*100</f>
        <v>169.73525089397623</v>
      </c>
      <c r="E26" s="27">
        <f>+'Annual Financial Data'!D78/'Annual Financial Data'!D66*100</f>
        <v>95.333330880300423</v>
      </c>
      <c r="F26" s="27">
        <f>+'Annual Financial Data'!E78/'Annual Financial Data'!E66*100</f>
        <v>166.97064705391037</v>
      </c>
      <c r="G26" s="27">
        <f>+'Annual Financial Data'!F78/'Annual Financial Data'!F66*100</f>
        <v>154.44748933865122</v>
      </c>
      <c r="H26" s="27">
        <f>+'Annual Financial Data'!G78/'Annual Financial Data'!G66*100</f>
        <v>143.73199987808022</v>
      </c>
      <c r="I26" s="27">
        <f>+'Annual Financial Data'!H78/'Annual Financial Data'!H66*100</f>
        <v>112.58695919949571</v>
      </c>
      <c r="J26" s="27">
        <f>+'Annual Financial Data'!I78/'Annual Financial Data'!I66*100</f>
        <v>218.30696187523895</v>
      </c>
      <c r="K26" s="27">
        <f>+'Annual Financial Data'!J78/'Annual Financial Data'!J66*100</f>
        <v>263.71061846066402</v>
      </c>
      <c r="L26" s="27">
        <f>+'Annual Financial Data'!K78/'Annual Financial Data'!K66*100</f>
        <v>103.38987285927226</v>
      </c>
      <c r="M26" s="27">
        <f>+'Annual Financial Data'!L78/'Annual Financial Data'!L66*100</f>
        <v>433.79575283916864</v>
      </c>
      <c r="N26" s="27">
        <f>+'Annual Financial Data'!M78/'Annual Financial Data'!M66*100</f>
        <v>283.84891381677892</v>
      </c>
      <c r="O26" s="27">
        <f>+'Annual Financial Data'!N78/'Annual Financial Data'!N66*100</f>
        <v>131.91774684805739</v>
      </c>
      <c r="P26" s="27">
        <f>+'Annual Financial Data'!O78/'Annual Financial Data'!O66*100</f>
        <v>33.173210070652488</v>
      </c>
      <c r="Q26" s="27">
        <f>+'Annual Financial Data'!P78/'Annual Financial Data'!P66*100</f>
        <v>232.45100070436814</v>
      </c>
      <c r="R26" s="27">
        <f>+'Annual Financial Data'!Q78/'Annual Financial Data'!Q66*100</f>
        <v>283.43858395320865</v>
      </c>
      <c r="S26" s="27">
        <f>+'Annual Financial Data'!R78/'Annual Financial Data'!R66*100</f>
        <v>337.73574117629261</v>
      </c>
      <c r="T26" s="27" t="s">
        <v>272</v>
      </c>
      <c r="U26" s="22" t="s">
        <v>307</v>
      </c>
    </row>
    <row r="27" spans="2:21" ht="19.5" customHeight="1" x14ac:dyDescent="0.2">
      <c r="B27" s="29" t="s">
        <v>315</v>
      </c>
      <c r="C27" s="27">
        <f>+'Annual Financial Data'!B40/'Annual Financial Data'!B78*100</f>
        <v>149.42014385984126</v>
      </c>
      <c r="D27" s="27">
        <f>+'Annual Financial Data'!C40/'Annual Financial Data'!C78*100</f>
        <v>289.73332446952895</v>
      </c>
      <c r="E27" s="27">
        <f>+'Annual Financial Data'!D40/'Annual Financial Data'!D78*100</f>
        <v>83.91658677463866</v>
      </c>
      <c r="F27" s="27">
        <f>+'Annual Financial Data'!E40/'Annual Financial Data'!E78*100</f>
        <v>99.245564430404514</v>
      </c>
      <c r="G27" s="27">
        <f>+'Annual Financial Data'!F40/'Annual Financial Data'!F78*100</f>
        <v>95.105002213566863</v>
      </c>
      <c r="H27" s="27">
        <f>+'Annual Financial Data'!G40/'Annual Financial Data'!G78*100</f>
        <v>92.666805113528298</v>
      </c>
      <c r="I27" s="27">
        <f>+'Annual Financial Data'!H40/'Annual Financial Data'!H78*100</f>
        <v>110.06943286028788</v>
      </c>
      <c r="J27" s="27">
        <f>+'Annual Financial Data'!I40/'Annual Financial Data'!I78*100</f>
        <v>77.564254751573785</v>
      </c>
      <c r="K27" s="27">
        <f>+'Annual Financial Data'!J40/'Annual Financial Data'!J78*100</f>
        <v>90.029793332357372</v>
      </c>
      <c r="L27" s="27">
        <f>+'Annual Financial Data'!K40/'Annual Financial Data'!K78*100</f>
        <v>104.23913119897917</v>
      </c>
      <c r="M27" s="27">
        <f>+'Annual Financial Data'!L40/'Annual Financial Data'!L78*100</f>
        <v>58.254454327565838</v>
      </c>
      <c r="N27" s="27">
        <f>+'Annual Financial Data'!M40/'Annual Financial Data'!M78*100</f>
        <v>75.211597535129016</v>
      </c>
      <c r="O27" s="27">
        <f>+'Annual Financial Data'!N40/'Annual Financial Data'!N78*100</f>
        <v>97.031426579706789</v>
      </c>
      <c r="P27" s="27">
        <f>+'Annual Financial Data'!O40/'Annual Financial Data'!O78*100</f>
        <v>135.21105200789606</v>
      </c>
      <c r="Q27" s="27">
        <f>+'Annual Financial Data'!P40/'Annual Financial Data'!P78*100</f>
        <v>86.975577849724132</v>
      </c>
      <c r="R27" s="27">
        <f>+'Annual Financial Data'!Q40/'Annual Financial Data'!Q78*100</f>
        <v>82.557854624165856</v>
      </c>
      <c r="S27" s="27">
        <f>+'Annual Financial Data'!R40/'Annual Financial Data'!R78*100</f>
        <v>77.269875560206188</v>
      </c>
      <c r="T27" s="27" t="s">
        <v>272</v>
      </c>
      <c r="U27" s="22" t="s">
        <v>308</v>
      </c>
    </row>
    <row r="28" spans="2:21" x14ac:dyDescent="0.2">
      <c r="C28" s="28"/>
      <c r="D28" s="28"/>
      <c r="E28" s="28"/>
      <c r="F28" s="28"/>
      <c r="G28" s="28"/>
      <c r="H28" s="28"/>
      <c r="I28" s="28"/>
      <c r="J28" s="28"/>
      <c r="K28" s="28"/>
      <c r="L28" s="28"/>
      <c r="M28" s="28"/>
      <c r="N28" s="28"/>
      <c r="O28" s="28"/>
      <c r="P28" s="28"/>
      <c r="Q28" s="28"/>
      <c r="R28" s="28"/>
      <c r="S28" s="28"/>
      <c r="T28" s="28"/>
    </row>
    <row r="29" spans="2:21" ht="14.25" x14ac:dyDescent="0.2">
      <c r="B29" s="19" t="s">
        <v>316</v>
      </c>
      <c r="C29" s="27">
        <f>+'Annual Financial Data'!B52*100/'Annual Financial Data'!B34</f>
        <v>56.151920749983432</v>
      </c>
      <c r="D29" s="27">
        <f>+'Annual Financial Data'!C52*100/'Annual Financial Data'!C34</f>
        <v>84.008965988270262</v>
      </c>
      <c r="E29" s="27">
        <f>+'Annual Financial Data'!D52*100/'Annual Financial Data'!D34</f>
        <v>57.567060796530917</v>
      </c>
      <c r="F29" s="27">
        <f>+'Annual Financial Data'!E52*100/'Annual Financial Data'!E34</f>
        <v>67.333653963591004</v>
      </c>
      <c r="G29" s="27">
        <f>+'Annual Financial Data'!F52*100/'Annual Financial Data'!F34</f>
        <v>68.416855338129167</v>
      </c>
      <c r="H29" s="27">
        <f>+'Annual Financial Data'!G52*100/'Annual Financial Data'!G34</f>
        <v>64.201702403586978</v>
      </c>
      <c r="I29" s="27">
        <f>+'Annual Financial Data'!H52*100/'Annual Financial Data'!H34</f>
        <v>60.900684946409292</v>
      </c>
      <c r="J29" s="27">
        <f>+'Annual Financial Data'!I52*100/'Annual Financial Data'!I34</f>
        <v>68.162503449084994</v>
      </c>
      <c r="K29" s="27">
        <f>+'Annual Financial Data'!J52*100/'Annual Financial Data'!J34</f>
        <v>78.911772942736775</v>
      </c>
      <c r="L29" s="27">
        <f>+'Annual Financial Data'!K52*100/'Annual Financial Data'!K34</f>
        <v>64.875167320860584</v>
      </c>
      <c r="M29" s="27">
        <f>+'Annual Financial Data'!L52*100/'Annual Financial Data'!L34</f>
        <v>86.688341115372523</v>
      </c>
      <c r="N29" s="27">
        <f>+'Annual Financial Data'!M52*100/'Annual Financial Data'!M34</f>
        <v>74.914542473488495</v>
      </c>
      <c r="O29" s="27">
        <f>+'Annual Financial Data'!N52*100/'Annual Financial Data'!N34</f>
        <v>62.465352568804491</v>
      </c>
      <c r="P29" s="27">
        <f>+'Annual Financial Data'!O52*100/'Annual Financial Data'!O34</f>
        <v>47.524276567619594</v>
      </c>
      <c r="Q29" s="27">
        <f>+'Annual Financial Data'!P52*100/'Annual Financial Data'!P34</f>
        <v>73.244262884337388</v>
      </c>
      <c r="R29" s="27">
        <f>+'Annual Financial Data'!Q52*100/'Annual Financial Data'!Q34</f>
        <v>78.468524884411778</v>
      </c>
      <c r="S29" s="27">
        <f>+'Annual Financial Data'!R52*100/'Annual Financial Data'!R34</f>
        <v>78.126736583106734</v>
      </c>
      <c r="T29" s="27" t="s">
        <v>272</v>
      </c>
      <c r="U29" s="22" t="s">
        <v>309</v>
      </c>
    </row>
    <row r="30" spans="2:21" ht="14.25" x14ac:dyDescent="0.2">
      <c r="B30" s="19" t="s">
        <v>293</v>
      </c>
      <c r="C30" s="27">
        <f t="shared" ref="C30:S30" si="3">100-C29</f>
        <v>43.848079250016568</v>
      </c>
      <c r="D30" s="27">
        <f t="shared" si="3"/>
        <v>15.991034011729738</v>
      </c>
      <c r="E30" s="27">
        <f t="shared" si="3"/>
        <v>42.432939203469083</v>
      </c>
      <c r="F30" s="27">
        <f t="shared" si="3"/>
        <v>32.666346036408996</v>
      </c>
      <c r="G30" s="27">
        <f t="shared" si="3"/>
        <v>31.583144661870833</v>
      </c>
      <c r="H30" s="27">
        <f t="shared" si="3"/>
        <v>35.798297596413022</v>
      </c>
      <c r="I30" s="27">
        <f t="shared" si="3"/>
        <v>39.099315053590708</v>
      </c>
      <c r="J30" s="27">
        <f t="shared" si="3"/>
        <v>31.837496550915006</v>
      </c>
      <c r="K30" s="27">
        <f t="shared" si="3"/>
        <v>21.088227057263225</v>
      </c>
      <c r="L30" s="27">
        <f t="shared" si="3"/>
        <v>35.124832679139416</v>
      </c>
      <c r="M30" s="27">
        <f t="shared" ref="M30" si="4">100-M29</f>
        <v>13.311658884627477</v>
      </c>
      <c r="N30" s="27">
        <f t="shared" si="3"/>
        <v>25.085457526511505</v>
      </c>
      <c r="O30" s="27">
        <f t="shared" si="3"/>
        <v>37.534647431195509</v>
      </c>
      <c r="P30" s="27">
        <f t="shared" si="3"/>
        <v>52.475723432380406</v>
      </c>
      <c r="Q30" s="27">
        <f t="shared" si="3"/>
        <v>26.755737115662612</v>
      </c>
      <c r="R30" s="27">
        <f t="shared" ref="R30" si="5">100-R29</f>
        <v>21.531475115588222</v>
      </c>
      <c r="S30" s="27">
        <f t="shared" si="3"/>
        <v>21.873263416893266</v>
      </c>
      <c r="T30" s="27" t="s">
        <v>272</v>
      </c>
      <c r="U30" s="22" t="s">
        <v>310</v>
      </c>
    </row>
    <row r="31" spans="2:21" x14ac:dyDescent="0.2">
      <c r="C31" s="28"/>
      <c r="D31" s="28"/>
      <c r="E31" s="28"/>
      <c r="F31" s="28"/>
      <c r="G31" s="28"/>
      <c r="H31" s="28"/>
      <c r="I31" s="28"/>
      <c r="J31" s="28"/>
      <c r="K31" s="28"/>
      <c r="L31" s="28"/>
      <c r="M31" s="28"/>
      <c r="N31" s="28"/>
      <c r="O31" s="28"/>
      <c r="P31" s="28"/>
      <c r="Q31" s="28"/>
      <c r="R31" s="28"/>
      <c r="S31" s="28"/>
      <c r="T31" s="28"/>
    </row>
    <row r="32" spans="2:21" ht="14.25" x14ac:dyDescent="0.2">
      <c r="B32" s="19" t="s">
        <v>294</v>
      </c>
      <c r="C32" s="27">
        <f>+'Annual Financial Data'!B82/'Annual Financial Data'!B34</f>
        <v>0.19291974128701891</v>
      </c>
      <c r="D32" s="27">
        <f>+'Annual Financial Data'!C82/'Annual Financial Data'!C34</f>
        <v>0.19294890459256481</v>
      </c>
      <c r="E32" s="27">
        <f>+'Annual Financial Data'!D82/'Annual Financial Data'!D34</f>
        <v>0.3785874067265883</v>
      </c>
      <c r="F32" s="27">
        <f>+'Annual Financial Data'!E82/'Annual Financial Data'!E34</f>
        <v>0.47438441371444662</v>
      </c>
      <c r="G32" s="27">
        <f>+'Annual Financial Data'!F82/'Annual Financial Data'!F34</f>
        <v>0.41337564836470897</v>
      </c>
      <c r="H32" s="27">
        <f>+'Annual Financial Data'!G82/'Annual Financial Data'!G34</f>
        <v>0.45778075635517301</v>
      </c>
      <c r="I32" s="27">
        <f>+'Annual Financial Data'!H82/'Annual Financial Data'!H34</f>
        <v>0.37613273078162979</v>
      </c>
      <c r="J32" s="27">
        <f>+'Annual Financial Data'!I82/'Annual Financial Data'!I34</f>
        <v>0.66478732892039516</v>
      </c>
      <c r="K32" s="27">
        <f>+'Annual Financial Data'!J82/'Annual Financial Data'!J34</f>
        <v>0.5956559598252763</v>
      </c>
      <c r="L32" s="27">
        <f>+'Annual Financial Data'!K82/'Annual Financial Data'!K34</f>
        <v>0.34649040598471115</v>
      </c>
      <c r="M32" s="27">
        <f>+'Annual Financial Data'!L82/'Annual Financial Data'!L34</f>
        <v>1.0317469333175218</v>
      </c>
      <c r="N32" s="27">
        <f>+'Annual Financial Data'!M82/'Annual Financial Data'!M34</f>
        <v>0.67475410703620542</v>
      </c>
      <c r="O32" s="27">
        <f>+'Annual Financial Data'!N82/'Annual Financial Data'!N34</f>
        <v>0.42407247018884747</v>
      </c>
      <c r="P32" s="27">
        <f>+'Annual Financial Data'!O82/'Annual Financial Data'!O34</f>
        <v>0.25542769516308261</v>
      </c>
      <c r="Q32" s="27">
        <f>+'Annual Financial Data'!P82/'Annual Financial Data'!P34</f>
        <v>0.52632436243637226</v>
      </c>
      <c r="R32" s="27">
        <f>+'Annual Financial Data'!Q82/'Annual Financial Data'!Q34</f>
        <v>0.73418487340355909</v>
      </c>
      <c r="S32" s="27">
        <f>+'Annual Financial Data'!R82/'Annual Financial Data'!R34</f>
        <v>0.71105392809062007</v>
      </c>
      <c r="T32" s="27" t="s">
        <v>272</v>
      </c>
      <c r="U32" s="22" t="s">
        <v>311</v>
      </c>
    </row>
    <row r="33" spans="2:21" ht="14.25" x14ac:dyDescent="0.2">
      <c r="B33" s="19" t="s">
        <v>295</v>
      </c>
      <c r="C33" s="27">
        <f>+'Annual Financial Data'!B82/'Annual Financial Data'!B28</f>
        <v>3.9169775270869374</v>
      </c>
      <c r="D33" s="27">
        <f>+'Annual Financial Data'!C82/'Annual Financial Data'!C28</f>
        <v>9.4456602744163334</v>
      </c>
      <c r="E33" s="27">
        <f>+'Annual Financial Data'!D82/'Annual Financial Data'!D28</f>
        <v>33.182022088562334</v>
      </c>
      <c r="F33" s="27">
        <f>+'Annual Financial Data'!E82/'Annual Financial Data'!E28</f>
        <v>6.9544243411045041</v>
      </c>
      <c r="G33" s="27">
        <f>+'Annual Financial Data'!F82/'Annual Financial Data'!F28</f>
        <v>5.4788087487864772</v>
      </c>
      <c r="H33" s="27">
        <f>+'Annual Financial Data'!G82/'Annual Financial Data'!G28</f>
        <v>26.186845155196757</v>
      </c>
      <c r="I33" s="27">
        <f>+'Annual Financial Data'!H82/'Annual Financial Data'!H28</f>
        <v>3.6229138051024838</v>
      </c>
      <c r="J33" s="27">
        <f>+'Annual Financial Data'!I82/'Annual Financial Data'!I28</f>
        <v>19.208225374596267</v>
      </c>
      <c r="K33" s="27">
        <f>+'Annual Financial Data'!J82/'Annual Financial Data'!J28</f>
        <v>3.2799871860516263</v>
      </c>
      <c r="L33" s="27">
        <f>+'Annual Financial Data'!K82/'Annual Financial Data'!K28</f>
        <v>6.5811959853687769</v>
      </c>
      <c r="M33" s="27">
        <f>+'Annual Financial Data'!L82/'Annual Financial Data'!L28</f>
        <v>8.9897069641981364</v>
      </c>
      <c r="N33" s="27">
        <f>+'Annual Financial Data'!M82/'Annual Financial Data'!M28</f>
        <v>6.4067082215710043</v>
      </c>
      <c r="O33" s="27">
        <f>+'Annual Financial Data'!N82/'Annual Financial Data'!N28</f>
        <v>25.560025830618113</v>
      </c>
      <c r="P33" s="27">
        <f>+'Annual Financial Data'!O82/'Annual Financial Data'!O28</f>
        <v>4.058095612902977</v>
      </c>
      <c r="Q33" s="27">
        <f>+'Annual Financial Data'!P82/'Annual Financial Data'!P28</f>
        <v>8.2450177487113407</v>
      </c>
      <c r="R33" s="27">
        <f>+'Annual Financial Data'!Q82/'Annual Financial Data'!Q28</f>
        <v>8.1506399480520564</v>
      </c>
      <c r="S33" s="27">
        <f>+'Annual Financial Data'!R82/'Annual Financial Data'!R28</f>
        <v>5.3212802310288332</v>
      </c>
      <c r="T33" s="27" t="s">
        <v>272</v>
      </c>
      <c r="U33" s="22" t="s">
        <v>312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Annual Financial Data</vt:lpstr>
      <vt:lpstr>Financial Ratios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nagham</dc:creator>
  <cp:lastModifiedBy>Nagham Malahmeh</cp:lastModifiedBy>
  <dcterms:created xsi:type="dcterms:W3CDTF">2023-07-25T08:45:44Z</dcterms:created>
  <dcterms:modified xsi:type="dcterms:W3CDTF">2023-11-06T06:36:59Z</dcterms:modified>
</cp:coreProperties>
</file>